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ocuments\JIČÍN_Přemístění ambulance TRN (plicní) v Novém Bydžově_ZD_16_416\"/>
    </mc:Choice>
  </mc:AlternateContent>
  <bookViews>
    <workbookView xWindow="0" yWindow="0" windowWidth="28800" windowHeight="11835"/>
  </bookViews>
  <sheets>
    <sheet name="Parametry" sheetId="1" r:id="rId1"/>
    <sheet name="Rekapitulace" sheetId="3" r:id="rId2"/>
    <sheet name="Rozpočet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1" i="3"/>
  <c r="C10" i="3"/>
  <c r="C9" i="3"/>
  <c r="J105" i="2"/>
  <c r="I104" i="2"/>
  <c r="C36" i="3" s="1"/>
  <c r="J103" i="2"/>
  <c r="I103" i="2"/>
  <c r="K103" i="2" s="1"/>
  <c r="G103" i="2"/>
  <c r="J102" i="2"/>
  <c r="I102" i="2"/>
  <c r="G102" i="2"/>
  <c r="K102" i="2" s="1"/>
  <c r="K101" i="2"/>
  <c r="J101" i="2"/>
  <c r="I101" i="2"/>
  <c r="G101" i="2"/>
  <c r="J99" i="2"/>
  <c r="I99" i="2"/>
  <c r="G99" i="2"/>
  <c r="K99" i="2" s="1"/>
  <c r="K97" i="2"/>
  <c r="J97" i="2"/>
  <c r="I97" i="2"/>
  <c r="G97" i="2"/>
  <c r="J95" i="2"/>
  <c r="I95" i="2"/>
  <c r="G95" i="2"/>
  <c r="K95" i="2" s="1"/>
  <c r="K94" i="2"/>
  <c r="J94" i="2"/>
  <c r="I94" i="2"/>
  <c r="G94" i="2"/>
  <c r="J92" i="2"/>
  <c r="I92" i="2"/>
  <c r="K92" i="2" s="1"/>
  <c r="G92" i="2"/>
  <c r="J91" i="2"/>
  <c r="I91" i="2"/>
  <c r="G91" i="2"/>
  <c r="K91" i="2" s="1"/>
  <c r="J90" i="2"/>
  <c r="I90" i="2"/>
  <c r="K90" i="2" s="1"/>
  <c r="G90" i="2"/>
  <c r="J89" i="2"/>
  <c r="I89" i="2"/>
  <c r="G89" i="2"/>
  <c r="K89" i="2" s="1"/>
  <c r="K88" i="2"/>
  <c r="J88" i="2"/>
  <c r="I88" i="2"/>
  <c r="G88" i="2"/>
  <c r="J87" i="2"/>
  <c r="I87" i="2"/>
  <c r="G87" i="2"/>
  <c r="K86" i="2"/>
  <c r="J86" i="2"/>
  <c r="I86" i="2"/>
  <c r="G86" i="2"/>
  <c r="J85" i="2"/>
  <c r="I85" i="2"/>
  <c r="G85" i="2"/>
  <c r="K85" i="2" s="1"/>
  <c r="J84" i="2"/>
  <c r="I84" i="2"/>
  <c r="K84" i="2" s="1"/>
  <c r="G84" i="2"/>
  <c r="J83" i="2"/>
  <c r="I83" i="2"/>
  <c r="G83" i="2"/>
  <c r="K83" i="2" s="1"/>
  <c r="K82" i="2"/>
  <c r="J82" i="2"/>
  <c r="I82" i="2"/>
  <c r="G82" i="2"/>
  <c r="J79" i="2"/>
  <c r="I79" i="2"/>
  <c r="J76" i="2"/>
  <c r="I76" i="2"/>
  <c r="K76" i="2"/>
  <c r="J74" i="2"/>
  <c r="I74" i="2"/>
  <c r="K74" i="2"/>
  <c r="J73" i="2"/>
  <c r="I73" i="2"/>
  <c r="K73" i="2"/>
  <c r="J72" i="2"/>
  <c r="I72" i="2"/>
  <c r="K72" i="2"/>
  <c r="J71" i="2"/>
  <c r="I71" i="2"/>
  <c r="K71" i="2"/>
  <c r="J70" i="2"/>
  <c r="I70" i="2"/>
  <c r="K70" i="2"/>
  <c r="J68" i="2"/>
  <c r="I68" i="2"/>
  <c r="K68" i="2"/>
  <c r="J67" i="2"/>
  <c r="I67" i="2"/>
  <c r="K67" i="2"/>
  <c r="J66" i="2"/>
  <c r="I66" i="2"/>
  <c r="K66" i="2"/>
  <c r="J64" i="2"/>
  <c r="I64" i="2"/>
  <c r="K64" i="2"/>
  <c r="J63" i="2"/>
  <c r="I63" i="2"/>
  <c r="K63" i="2"/>
  <c r="J61" i="2"/>
  <c r="I61" i="2"/>
  <c r="G61" i="2"/>
  <c r="K61" i="2" s="1"/>
  <c r="K60" i="2"/>
  <c r="J60" i="2"/>
  <c r="I60" i="2"/>
  <c r="G60" i="2"/>
  <c r="J59" i="2"/>
  <c r="I59" i="2"/>
  <c r="G59" i="2"/>
  <c r="K59" i="2" s="1"/>
  <c r="K58" i="2"/>
  <c r="J58" i="2"/>
  <c r="I58" i="2"/>
  <c r="G58" i="2"/>
  <c r="J56" i="2"/>
  <c r="I56" i="2"/>
  <c r="G56" i="2"/>
  <c r="K56" i="2" s="1"/>
  <c r="J54" i="2"/>
  <c r="I54" i="2"/>
  <c r="G54" i="2"/>
  <c r="J53" i="2"/>
  <c r="I53" i="2"/>
  <c r="K53" i="2" s="1"/>
  <c r="G53" i="2"/>
  <c r="J51" i="2"/>
  <c r="I51" i="2"/>
  <c r="K51" i="2" s="1"/>
  <c r="G51" i="2"/>
  <c r="J50" i="2"/>
  <c r="I50" i="2"/>
  <c r="G50" i="2"/>
  <c r="K50" i="2" s="1"/>
  <c r="K49" i="2"/>
  <c r="J49" i="2"/>
  <c r="I49" i="2"/>
  <c r="G49" i="2"/>
  <c r="J47" i="2"/>
  <c r="I47" i="2"/>
  <c r="G47" i="2"/>
  <c r="K47" i="2" s="1"/>
  <c r="J46" i="2"/>
  <c r="I46" i="2"/>
  <c r="G46" i="2"/>
  <c r="J45" i="2"/>
  <c r="I45" i="2"/>
  <c r="G45" i="2"/>
  <c r="K45" i="2" s="1"/>
  <c r="J44" i="2"/>
  <c r="I44" i="2"/>
  <c r="G44" i="2"/>
  <c r="K44" i="2" s="1"/>
  <c r="J43" i="2"/>
  <c r="I43" i="2"/>
  <c r="G43" i="2"/>
  <c r="K43" i="2" s="1"/>
  <c r="J42" i="2"/>
  <c r="I42" i="2"/>
  <c r="G42" i="2"/>
  <c r="K42" i="2" s="1"/>
  <c r="J40" i="2"/>
  <c r="I40" i="2"/>
  <c r="G40" i="2"/>
  <c r="J37" i="2"/>
  <c r="I37" i="2"/>
  <c r="G37" i="2"/>
  <c r="J36" i="2"/>
  <c r="I36" i="2"/>
  <c r="G36" i="2"/>
  <c r="K36" i="2" s="1"/>
  <c r="J34" i="2"/>
  <c r="I34" i="2"/>
  <c r="K34" i="2" s="1"/>
  <c r="G34" i="2"/>
  <c r="J33" i="2"/>
  <c r="I33" i="2"/>
  <c r="G33" i="2"/>
  <c r="K33" i="2" s="1"/>
  <c r="K32" i="2"/>
  <c r="J32" i="2"/>
  <c r="I32" i="2"/>
  <c r="G32" i="2"/>
  <c r="J31" i="2"/>
  <c r="I31" i="2"/>
  <c r="G31" i="2"/>
  <c r="K31" i="2" s="1"/>
  <c r="K30" i="2"/>
  <c r="J30" i="2"/>
  <c r="I30" i="2"/>
  <c r="G30" i="2"/>
  <c r="J28" i="2"/>
  <c r="I28" i="2"/>
  <c r="G28" i="2"/>
  <c r="K27" i="2"/>
  <c r="J27" i="2"/>
  <c r="I27" i="2"/>
  <c r="G27" i="2"/>
  <c r="J26" i="2"/>
  <c r="I26" i="2"/>
  <c r="G26" i="2"/>
  <c r="K24" i="2"/>
  <c r="J24" i="2"/>
  <c r="I24" i="2"/>
  <c r="G24" i="2"/>
  <c r="J23" i="2"/>
  <c r="I23" i="2"/>
  <c r="G23" i="2"/>
  <c r="K23" i="2" s="1"/>
  <c r="J21" i="2"/>
  <c r="I21" i="2"/>
  <c r="G21" i="2"/>
  <c r="K21" i="2" s="1"/>
  <c r="K20" i="2"/>
  <c r="J20" i="2"/>
  <c r="I20" i="2"/>
  <c r="G20" i="2"/>
  <c r="J19" i="2"/>
  <c r="I19" i="2"/>
  <c r="G19" i="2"/>
  <c r="I14" i="2"/>
  <c r="I15" i="2" s="1"/>
  <c r="C33" i="3" s="1"/>
  <c r="J11" i="2"/>
  <c r="I11" i="2"/>
  <c r="G11" i="2"/>
  <c r="J10" i="2"/>
  <c r="I10" i="2"/>
  <c r="G10" i="2"/>
  <c r="K10" i="2" s="1"/>
  <c r="J9" i="2"/>
  <c r="I9" i="2"/>
  <c r="G9" i="2"/>
  <c r="K9" i="2" s="1"/>
  <c r="J8" i="2"/>
  <c r="I8" i="2"/>
  <c r="G8" i="2"/>
  <c r="J7" i="2"/>
  <c r="I7" i="2"/>
  <c r="G7" i="2"/>
  <c r="K7" i="2" s="1"/>
  <c r="J6" i="2"/>
  <c r="I6" i="2"/>
  <c r="G6" i="2"/>
  <c r="K6" i="2" s="1"/>
  <c r="J5" i="2"/>
  <c r="I5" i="2"/>
  <c r="G5" i="2"/>
  <c r="K5" i="2" s="1"/>
  <c r="J4" i="2"/>
  <c r="I4" i="2"/>
  <c r="G4" i="2"/>
  <c r="K4" i="2" s="1"/>
  <c r="J3" i="2"/>
  <c r="I3" i="2"/>
  <c r="I12" i="2" s="1"/>
  <c r="C32" i="3" s="1"/>
  <c r="G3" i="2"/>
  <c r="G12" i="2" s="1"/>
  <c r="B32" i="3" s="1"/>
  <c r="G104" i="2" l="1"/>
  <c r="B36" i="3" s="1"/>
  <c r="K87" i="2"/>
  <c r="K104" i="2"/>
  <c r="K79" i="2"/>
  <c r="K54" i="2"/>
  <c r="I106" i="2"/>
  <c r="C34" i="3" s="1"/>
  <c r="K46" i="2"/>
  <c r="K40" i="2"/>
  <c r="K37" i="2"/>
  <c r="K28" i="2"/>
  <c r="K26" i="2"/>
  <c r="I80" i="2"/>
  <c r="C35" i="3" s="1"/>
  <c r="O1" i="2"/>
  <c r="O2" i="2" s="1"/>
  <c r="G105" i="2" s="1"/>
  <c r="K105" i="2" s="1"/>
  <c r="K19" i="2"/>
  <c r="G80" i="2"/>
  <c r="B35" i="3" s="1"/>
  <c r="K11" i="2"/>
  <c r="K8" i="2"/>
  <c r="K3" i="2"/>
  <c r="K80" i="2" l="1"/>
  <c r="C6" i="3"/>
  <c r="K106" i="2"/>
  <c r="G106" i="2"/>
  <c r="B34" i="3" s="1"/>
  <c r="K12" i="2"/>
  <c r="F14" i="2" s="1"/>
  <c r="J14" i="2" s="1"/>
  <c r="C5" i="3" l="1"/>
  <c r="C8" i="3" s="1"/>
  <c r="G14" i="2"/>
  <c r="K14" i="2"/>
  <c r="K15" i="2" s="1"/>
  <c r="G15" i="2"/>
  <c r="B3" i="3" l="1"/>
  <c r="B33" i="3"/>
  <c r="C4" i="3" l="1"/>
  <c r="C7" i="3" s="1"/>
  <c r="C12" i="3" s="1"/>
  <c r="B4" i="3"/>
  <c r="C20" i="3" l="1"/>
  <c r="C19" i="3"/>
  <c r="B7" i="3"/>
  <c r="C21" i="3" l="1"/>
  <c r="B12" i="3"/>
  <c r="C15" i="3"/>
  <c r="C14" i="3" l="1"/>
  <c r="C13" i="3"/>
  <c r="C16" i="3" l="1"/>
  <c r="C22" i="3" s="1"/>
  <c r="C24" i="3" s="1"/>
  <c r="C30" i="3" l="1"/>
  <c r="C29" i="3"/>
  <c r="B25" i="3"/>
  <c r="C25" i="3" s="1"/>
  <c r="C27" i="3" s="1"/>
</calcChain>
</file>

<file path=xl/sharedStrings.xml><?xml version="1.0" encoding="utf-8"?>
<sst xmlns="http://schemas.openxmlformats.org/spreadsheetml/2006/main" count="643" uniqueCount="344">
  <si>
    <t>Název</t>
  </si>
  <si>
    <t>Hodnota</t>
  </si>
  <si>
    <t>Nadpis rekapitulace</t>
  </si>
  <si>
    <t>Seznam prací a dodávek elektrotechnických zařízení</t>
  </si>
  <si>
    <t>Akce</t>
  </si>
  <si>
    <t>Přemístění ambulance TRN ( plicní) v Nové Bydžově
ul.Jana Maláta 493, Nový Bydžov</t>
  </si>
  <si>
    <t>Projekt</t>
  </si>
  <si>
    <t xml:space="preserve">D.1.4.g Silnoproudá  elektroinstalace
</t>
  </si>
  <si>
    <t>Investor</t>
  </si>
  <si>
    <t>Oblastní nemocnice Jičín  a.s.</t>
  </si>
  <si>
    <t>Z. č.</t>
  </si>
  <si>
    <t>17_57</t>
  </si>
  <si>
    <t>A. č.</t>
  </si>
  <si>
    <t/>
  </si>
  <si>
    <t>Smlouva</t>
  </si>
  <si>
    <t>Vypracoval</t>
  </si>
  <si>
    <t>Ing. Iva Kábrtová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</si>
  <si>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</si>
  <si>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</si>
  <si>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</si>
  <si>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</si>
  <si>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</si>
  <si>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</si>
  <si>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</si>
  <si>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</si>
  <si>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</si>
  <si>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</si>
  <si>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</si>
  <si>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</si>
  <si>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</si>
  <si>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</si>
  <si>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</si>
  <si>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</si>
  <si>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</si>
  <si>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</si>
  <si>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</si>
  <si>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</si>
  <si>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</si>
  <si>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</si>
  <si>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</si>
  <si>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</si>
  <si>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</si>
  <si>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</si>
  <si>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</si>
  <si>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</si>
  <si>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</si>
  <si>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</si>
  <si>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</si>
  <si>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Věta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</si>
  <si>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</si>
  <si>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</si>
  <si>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</si>
  <si>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</si>
  <si>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</si>
  <si>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</si>
  <si>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</si>
  <si>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</si>
  <si>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</si>
  <si>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1</t>
  </si>
  <si>
    <t>Specifikace dodávky R1</t>
  </si>
  <si>
    <t>1073-3113</t>
  </si>
  <si>
    <t>1</t>
  </si>
  <si>
    <t>BF-U-5/120-C Rozvodnice Xboard, POD omítku, bílé dveře, N/PE svork</t>
  </si>
  <si>
    <t>ks</t>
  </si>
  <si>
    <t>1073-2122</t>
  </si>
  <si>
    <t>2</t>
  </si>
  <si>
    <t>PL7-B10/1 Jistič PL7, char B, 1-pólový, Icn=10kA, In=10A</t>
  </si>
  <si>
    <t>1073-2124</t>
  </si>
  <si>
    <t>3</t>
  </si>
  <si>
    <t>PL7-B16/1 Jistič PL7, char B, 1-pólový, Icn=10kA, In=16A</t>
  </si>
  <si>
    <t>1073-2156</t>
  </si>
  <si>
    <t>4</t>
  </si>
  <si>
    <t>PL7-B25/3 Jistič PL7, char B, 3-pólový, Icn=10kA, In=25A</t>
  </si>
  <si>
    <t>1073-2157</t>
  </si>
  <si>
    <t>5</t>
  </si>
  <si>
    <t>PL7-B32/3 Jistič PL7, char B, 3-pólový, Icn=10kA, In=32A</t>
  </si>
  <si>
    <t>1073-2388</t>
  </si>
  <si>
    <t>6</t>
  </si>
  <si>
    <t>PF7-40/4/003 Chránič Ir=250A, typ AC, 4-pól, Idn=0.03A, In=40A</t>
  </si>
  <si>
    <t>1073-2475</t>
  </si>
  <si>
    <t>7</t>
  </si>
  <si>
    <t>PFL7-10/1N/B/003 Chránič s nadproud.ochr,Ir=250A,AC,1+N pól,char.B, Idn=0.03A, In=10A</t>
  </si>
  <si>
    <t>1073-2477</t>
  </si>
  <si>
    <t>8</t>
  </si>
  <si>
    <t>PFL7-16/1N/B/003 Chránič s nadproud.ochr,Ir=250A,AC,1+N pól,char.B, Idn=0.03A, In=16A</t>
  </si>
  <si>
    <t>1073-3530</t>
  </si>
  <si>
    <t>9</t>
  </si>
  <si>
    <t>SPB-12/280/3 Svodič přepětí třídy B+C, 3pól sada pro TN-C</t>
  </si>
  <si>
    <t>Specifikace dodávky R1 - celkem</t>
  </si>
  <si>
    <t>Dodávky</t>
  </si>
  <si>
    <t>10</t>
  </si>
  <si>
    <t>Dodávky - celkem</t>
  </si>
  <si>
    <t>Elektromontáže</t>
  </si>
  <si>
    <t>Silnoproudé rozvody</t>
  </si>
  <si>
    <t>1035-97</t>
  </si>
  <si>
    <t>SUŠÁK DLE SPECIFIKACE INVESTORA</t>
  </si>
  <si>
    <t>1035-104</t>
  </si>
  <si>
    <t>11</t>
  </si>
  <si>
    <t xml:space="preserve"> 60W chrom</t>
  </si>
  <si>
    <t>1123-2</t>
  </si>
  <si>
    <t>12</t>
  </si>
  <si>
    <t>KU 68-1901 KRABICE UNIVERZÁLNÍ</t>
  </si>
  <si>
    <t>1123-762</t>
  </si>
  <si>
    <t>13</t>
  </si>
  <si>
    <t>KU 68 LA/1HF KRABICE UNIVERZÁLNÍ DO SÁDROKARTONU</t>
  </si>
  <si>
    <t>1002-5160</t>
  </si>
  <si>
    <t>KRYT SPÍNAČE, ELEMENT</t>
  </si>
  <si>
    <t>1002-621</t>
  </si>
  <si>
    <t>14</t>
  </si>
  <si>
    <t>3558E-A00651 01 Kryt spínače kolébkového; d. Time, Element; b. bílá / ledová bílá</t>
  </si>
  <si>
    <t>1002-629</t>
  </si>
  <si>
    <t>3558E-A00652 01 Kryt spínače kolébkového, dělený; d. Time, Element; b. bílá / ledová bílá</t>
  </si>
  <si>
    <t>1002-671</t>
  </si>
  <si>
    <t>RÁMEČEK, TIME</t>
  </si>
  <si>
    <t>1002-768</t>
  </si>
  <si>
    <t>16</t>
  </si>
  <si>
    <t>3901F-A00110 01 Rámeček pro elektroinstalační přístroje, jednonásobný; d. Time; b. bílá / ledová bílá</t>
  </si>
  <si>
    <t>1002-773</t>
  </si>
  <si>
    <t>17</t>
  </si>
  <si>
    <t>3901F-A00120 01 Rámeček pro elektroinstalační přístroje, dvojnásobný vodorovný; d. Time; b. bílá / ledová bílá</t>
  </si>
  <si>
    <t>1002-783</t>
  </si>
  <si>
    <t>18</t>
  </si>
  <si>
    <t>3901F-A00130 01 Rámeček pro elektroinstalační přístroje, trojnásobný vodorovný; d. Time; b. bílá / ledová bílá</t>
  </si>
  <si>
    <t>1157-3278</t>
  </si>
  <si>
    <t>Přístroje spínačů</t>
  </si>
  <si>
    <t>1002-4448</t>
  </si>
  <si>
    <t>19</t>
  </si>
  <si>
    <t>3559-A01345 Přístroj spínače jednopólového (bezšroubové svorky); řazení 1, 1So (do hořlavých podkladů B až F)</t>
  </si>
  <si>
    <t>1002-4450</t>
  </si>
  <si>
    <t>20</t>
  </si>
  <si>
    <t>3559-A05345 Přístroj přepínače sériového (bezšroubové svorky); řazení 5 (do hořlavých podkladů B až F)</t>
  </si>
  <si>
    <t>1002-4451</t>
  </si>
  <si>
    <t>3559-A06345 Přístroj přepínače střídavého (bezšroubové svorky); řazení 6, 6So (do hořlavých podkladů B až F)</t>
  </si>
  <si>
    <t>1002-4452</t>
  </si>
  <si>
    <t>22</t>
  </si>
  <si>
    <t>3559-A07345 Přístroj přepínače křížového (bezšroubové svorky); řazení 7, 7So (do hořlavých podkladů B až F)</t>
  </si>
  <si>
    <t>23</t>
  </si>
  <si>
    <t>sada pro nouzovou signalizaci WC invalidé</t>
  </si>
  <si>
    <t>kpl</t>
  </si>
  <si>
    <t>1002-5163</t>
  </si>
  <si>
    <t>ZÁSUVKA NN, ELEMENT</t>
  </si>
  <si>
    <t>1002-4600</t>
  </si>
  <si>
    <t>24</t>
  </si>
  <si>
    <t>5519E-A02357 01 Zásuvka jednonásobná (bezšroubové svorky), s ochranným kolíkem, s clonkami; d. Time, Element; b. bílá / ledová bílá</t>
  </si>
  <si>
    <t>1030-91016</t>
  </si>
  <si>
    <t>25</t>
  </si>
  <si>
    <t>924 396 DEHNflex DFL  M 255, 15kA (8/20)</t>
  </si>
  <si>
    <t>1047-75</t>
  </si>
  <si>
    <t>SVÍTIDLO PRŮMYSLOVÉ ŽÁROVKOVÉ</t>
  </si>
  <si>
    <t>1047-76</t>
  </si>
  <si>
    <t>NÁSTĚNNÉ</t>
  </si>
  <si>
    <t>1047-78</t>
  </si>
  <si>
    <t>26</t>
  </si>
  <si>
    <t>313 0902 60W,IP44,s košem</t>
  </si>
  <si>
    <t>Svítidla</t>
  </si>
  <si>
    <t>1157-3735</t>
  </si>
  <si>
    <t>27</t>
  </si>
  <si>
    <t>OZAWE1SE Nouzové sv. ESCAPE  8W SE, 1 hod.</t>
  </si>
  <si>
    <t>1243-1709</t>
  </si>
  <si>
    <t>28</t>
  </si>
  <si>
    <t>SMO 22 OP E     zářivkové svítidlo interiérové kruhové s el. předřadníkem, základna z PC, difuzor z opálového akrylátu - včetně kruhové trubice G10q</t>
  </si>
  <si>
    <t>1243-5190</t>
  </si>
  <si>
    <t>29</t>
  </si>
  <si>
    <t>PRIMA 258 AC zářivkové svítidlo průmyslové</t>
  </si>
  <si>
    <t>1243-5520</t>
  </si>
  <si>
    <t>30</t>
  </si>
  <si>
    <t>LUXOR 228/54 MAT ET5 zářivkové svítidlo interiérové s el. předřadníkem T5 QTI a parabolickou matovanou mřížkou, barva bílá</t>
  </si>
  <si>
    <t>1243-5521</t>
  </si>
  <si>
    <t>31</t>
  </si>
  <si>
    <t>LUXOR 235/49 MAT ET5 zářivkové svítidlo interiérové s el. předřadníkem T5 QTI a parabolickou matovanou mřížkou, barva bílá</t>
  </si>
  <si>
    <t>1243-5522</t>
  </si>
  <si>
    <t>32</t>
  </si>
  <si>
    <t>LUXOR 280 MAT ET5 zářivkové svítidlo interiérové s el. předřadníkem T5 QTI a parabolickou matovanou mřížkou, barva bílá</t>
  </si>
  <si>
    <t>7002-17</t>
  </si>
  <si>
    <t>KABEL SILOVÝ,IZOLACE PVC</t>
  </si>
  <si>
    <t>7002-22</t>
  </si>
  <si>
    <t>33</t>
  </si>
  <si>
    <t>CYKY-J 3x1.5 , pevně</t>
  </si>
  <si>
    <t>m</t>
  </si>
  <si>
    <t>7002-23</t>
  </si>
  <si>
    <t>34</t>
  </si>
  <si>
    <t>CYKY-J 3x2.5 , pevně</t>
  </si>
  <si>
    <t>7002-26</t>
  </si>
  <si>
    <t>35</t>
  </si>
  <si>
    <t>CYKY-J 4x1.5 , pevně</t>
  </si>
  <si>
    <t>7002-492</t>
  </si>
  <si>
    <t>7002-493</t>
  </si>
  <si>
    <t>36</t>
  </si>
  <si>
    <t>CYKY-O 2x1.5 , pevně</t>
  </si>
  <si>
    <t>7002-497</t>
  </si>
  <si>
    <t>37</t>
  </si>
  <si>
    <t>CYKY-O 3x1.5 , pevně</t>
  </si>
  <si>
    <t>7002-197</t>
  </si>
  <si>
    <t>VODIČ JEDNOŽILOVÝ, IZOLACE PVC</t>
  </si>
  <si>
    <t>7002-200</t>
  </si>
  <si>
    <t>38</t>
  </si>
  <si>
    <t>CYY 4 , pevně</t>
  </si>
  <si>
    <t>1042-152</t>
  </si>
  <si>
    <t>ZEMNÍCÍ SVORKA</t>
  </si>
  <si>
    <t>1042-13</t>
  </si>
  <si>
    <t>39</t>
  </si>
  <si>
    <t>Cu pás.ZSA16 Pásek uzemňovací Cu, 0.5m</t>
  </si>
  <si>
    <t>1042-153</t>
  </si>
  <si>
    <t>40</t>
  </si>
  <si>
    <t>ZS4 zemnicí svorka na baterie</t>
  </si>
  <si>
    <t>1042-12</t>
  </si>
  <si>
    <t>41</t>
  </si>
  <si>
    <t>ZSA16 zemnicí svorka na potrubí</t>
  </si>
  <si>
    <t>1197-9</t>
  </si>
  <si>
    <t>42</t>
  </si>
  <si>
    <t>EI 60 PROTIPOŽÁRNÍ UCPÁVKA Z 1PP</t>
  </si>
  <si>
    <t>7004-10001</t>
  </si>
  <si>
    <t>UKONČENÍ KABELŮ DO</t>
  </si>
  <si>
    <t>7004-10002</t>
  </si>
  <si>
    <t>43</t>
  </si>
  <si>
    <t xml:space="preserve"> 4x10 mm2</t>
  </si>
  <si>
    <t>7004-10009</t>
  </si>
  <si>
    <t>44</t>
  </si>
  <si>
    <t xml:space="preserve"> 5x4 mm2</t>
  </si>
  <si>
    <t>7004-10033</t>
  </si>
  <si>
    <t>UKONČENÍ  VODIČŮ V ROZVADĚČÍCH</t>
  </si>
  <si>
    <t>7004-10034</t>
  </si>
  <si>
    <t>45</t>
  </si>
  <si>
    <t xml:space="preserve"> do 2,5 mm2</t>
  </si>
  <si>
    <t>7004-10035</t>
  </si>
  <si>
    <t>46</t>
  </si>
  <si>
    <t xml:space="preserve"> do 6 mm2</t>
  </si>
  <si>
    <t>7004-10036</t>
  </si>
  <si>
    <t>47</t>
  </si>
  <si>
    <t xml:space="preserve"> do 16 mm2</t>
  </si>
  <si>
    <t>9999-1280</t>
  </si>
  <si>
    <t>HODINOVE ZUCTOVACI SAZBY</t>
  </si>
  <si>
    <t>9999-1288</t>
  </si>
  <si>
    <t>48</t>
  </si>
  <si>
    <t xml:space="preserve"> Zkusebni provoz</t>
  </si>
  <si>
    <t>hod</t>
  </si>
  <si>
    <t>9999-1290</t>
  </si>
  <si>
    <t>49</t>
  </si>
  <si>
    <t xml:space="preserve"> Zabezpeceni pracoviste</t>
  </si>
  <si>
    <t>9999-1291</t>
  </si>
  <si>
    <t>50</t>
  </si>
  <si>
    <t xml:space="preserve"> Montaz</t>
  </si>
  <si>
    <t>9999-1281</t>
  </si>
  <si>
    <t>51</t>
  </si>
  <si>
    <t xml:space="preserve"> Demontaz stavajiciho zarizeni</t>
  </si>
  <si>
    <t>9999-1284</t>
  </si>
  <si>
    <t>52</t>
  </si>
  <si>
    <t xml:space="preserve"> Uprava stavajiciho rozvadece</t>
  </si>
  <si>
    <t>9999-1294</t>
  </si>
  <si>
    <t>KOORDINACE POSTUPU PRACI</t>
  </si>
  <si>
    <t>9999-1295</t>
  </si>
  <si>
    <t>53</t>
  </si>
  <si>
    <t xml:space="preserve"> S ostatnimi profesemi</t>
  </si>
  <si>
    <t>9999-1296</t>
  </si>
  <si>
    <t>PROVEDENI REVIZNICH ZKOUSEK</t>
  </si>
  <si>
    <t>9999-1297</t>
  </si>
  <si>
    <t>DLE CSN 331500</t>
  </si>
  <si>
    <t>9999-1298</t>
  </si>
  <si>
    <t>54</t>
  </si>
  <si>
    <t xml:space="preserve"> Revizni technik</t>
  </si>
  <si>
    <t>Silnoproudé rozvody - celkem</t>
  </si>
  <si>
    <t>Slaboproudé rozvody</t>
  </si>
  <si>
    <t>55</t>
  </si>
  <si>
    <t>Propojovací kabel  CAT.6 UTP, 0.5m</t>
  </si>
  <si>
    <t>56</t>
  </si>
  <si>
    <t>Kabel  UTP Cat. 6</t>
  </si>
  <si>
    <t>57</t>
  </si>
  <si>
    <t>Datová zásuvka  - 2 konektory kat 6 UTP, 2 montážní</t>
  </si>
  <si>
    <t>58</t>
  </si>
  <si>
    <t>Instalační krabice s vložkou</t>
  </si>
  <si>
    <t>59</t>
  </si>
  <si>
    <t>Patchpanel 48 ports 3U, grey RAL7035</t>
  </si>
  <si>
    <t>60</t>
  </si>
  <si>
    <t>FO Adapter plate, 6x ST</t>
  </si>
  <si>
    <t>61</t>
  </si>
  <si>
    <t>FO panel 1U, universal</t>
  </si>
  <si>
    <t>62</t>
  </si>
  <si>
    <t>Nástěnný rozvaděč 15U, H:500 mm</t>
  </si>
  <si>
    <t>63</t>
  </si>
  <si>
    <t>UTP connector cat.6</t>
  </si>
  <si>
    <t>64</t>
  </si>
  <si>
    <t>Mounting frame with dustcover, white, gray</t>
  </si>
  <si>
    <t>65</t>
  </si>
  <si>
    <t>Mounting frame, white, gray, red,</t>
  </si>
  <si>
    <t>7004-1001</t>
  </si>
  <si>
    <t>TRUBKA OHEBNÁ, NÍZKÁ MECHANICKÁ ODOLNOST</t>
  </si>
  <si>
    <t>7004-1003</t>
  </si>
  <si>
    <t>66</t>
  </si>
  <si>
    <t>1420 d 20   mm</t>
  </si>
  <si>
    <t>7004-1005</t>
  </si>
  <si>
    <t>67</t>
  </si>
  <si>
    <t>1432 d 32   mm</t>
  </si>
  <si>
    <t>7002-477</t>
  </si>
  <si>
    <t>KABEL SDĚLOVACÍ-STÍNĚNÝ</t>
  </si>
  <si>
    <t>7002-801</t>
  </si>
  <si>
    <t>68</t>
  </si>
  <si>
    <t>SYKFY 5x2x0.5 , pevně</t>
  </si>
  <si>
    <t>1002-940</t>
  </si>
  <si>
    <t>PŘÍSTROJ ZÁSUVKY TELEFONNÍ, pro Classic, Swing, Tango, Element, Time</t>
  </si>
  <si>
    <t>1002-942</t>
  </si>
  <si>
    <t>69</t>
  </si>
  <si>
    <t>5013U-A00105 Přístroj zásuvky telefonní, dvojnásobné</t>
  </si>
  <si>
    <t>1002-5906</t>
  </si>
  <si>
    <t>KRYT ZÁSUVKY TELEFONNÍ, ELEMENT</t>
  </si>
  <si>
    <t>1002-926</t>
  </si>
  <si>
    <t>70</t>
  </si>
  <si>
    <t>5013E-A00215 03 Kryt zásuvky telefonní, s 2 otvory; d. Element, Time; b. bílá / bílá</t>
  </si>
  <si>
    <t>71</t>
  </si>
  <si>
    <t>72</t>
  </si>
  <si>
    <t>Značení trasy vedení</t>
  </si>
  <si>
    <t>Slaboproudé rozvody - celkem</t>
  </si>
  <si>
    <t>73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</si>
  <si>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</si>
  <si>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</si>
  <si>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</si>
  <si>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</si>
  <si>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</si>
  <si>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</si>
  <si>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</si>
  <si>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</si>
  <si>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</si>
  <si>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</si>
  <si>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</si>
  <si>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</si>
  <si>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</si>
  <si>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</si>
  <si>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</si>
  <si>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</si>
  <si>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</si>
  <si>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</si>
  <si>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</si>
  <si>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</si>
  <si>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</si>
  <si>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</si>
  <si>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</si>
  <si>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</si>
  <si>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</si>
  <si>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</si>
  <si>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</si>
  <si>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</si>
  <si>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</si>
  <si>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</si>
  <si>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Silnoproudé rozvody</t>
  </si>
  <si>
    <t xml:space="preserve">  Slaboproudé rozvody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</si>
</sst>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眾㙀☸9_x0008_"/>
      <charset val="238"/>
    </font>
    <font>
      <b/>
      <sz val="11"/>
      <color rgb="FF000000"/>
      <name val="敓潧⁥䥕ᬀ眾㙀☸9_x0008_"/>
      <charset val="238"/>
    </font>
    <font>
      <b/>
      <sz val="10"/>
      <color rgb="FF000000"/>
      <name val="敓潧⁥䥕ᬀ眾㙀☸9_x0008_"/>
      <charset val="238"/>
    </font>
    <font>
      <b/>
      <sz val="9"/>
      <color rgb="FF000000"/>
      <name val="敓潧⁥䥕ᬀ眾㙀☸9_x0008_"/>
      <charset val="238"/>
    </font>
    <font>
      <i/>
      <sz val="10"/>
      <color rgb="FF000000"/>
      <name val="敓潧⁥䥕ᬀ眾㙀☸9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/>
  </sheetViews>
  <sheetFormatPr defaultRowHeight="15"/>
  <cols>
    <col min="1" max="1" width="26.28515625" style="1" bestFit="1" customWidth="1"/>
    <col min="2" max="2" width="60.5703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13</v>
      </c>
      <c r="C13" s="3"/>
    </row>
    <row r="14" spans="1:3">
      <c r="A14" s="2" t="s">
        <v>21</v>
      </c>
      <c r="B14" s="6" t="s">
        <v>22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23</v>
      </c>
      <c r="B16" s="8" t="s">
        <v>24</v>
      </c>
      <c r="C16" s="3"/>
    </row>
    <row r="17" spans="1:3">
      <c r="A17" s="2" t="s">
        <v>25</v>
      </c>
      <c r="B17" s="8" t="s">
        <v>26</v>
      </c>
      <c r="C17" s="3"/>
    </row>
    <row r="18" spans="1:3">
      <c r="A18" s="2" t="s">
        <v>27</v>
      </c>
      <c r="B18" s="8" t="s">
        <v>28</v>
      </c>
      <c r="C18" s="3"/>
    </row>
    <row r="19" spans="1:3">
      <c r="A19" s="2" t="s">
        <v>29</v>
      </c>
      <c r="B19" s="8" t="s">
        <v>30</v>
      </c>
      <c r="C19" s="3"/>
    </row>
    <row r="20" spans="1:3">
      <c r="A20" s="2" t="s">
        <v>31</v>
      </c>
      <c r="B20" s="8" t="s">
        <v>30</v>
      </c>
      <c r="C20" s="3"/>
    </row>
    <row r="21" spans="1:3">
      <c r="A21" s="2" t="s">
        <v>32</v>
      </c>
      <c r="B21" s="8" t="s">
        <v>30</v>
      </c>
      <c r="C21" s="3"/>
    </row>
    <row r="22" spans="1:3">
      <c r="A22" s="2" t="s">
        <v>33</v>
      </c>
      <c r="B22" s="8" t="s">
        <v>30</v>
      </c>
      <c r="C22" s="3"/>
    </row>
    <row r="23" spans="1:3">
      <c r="A23" s="2" t="s">
        <v>34</v>
      </c>
      <c r="B23" s="8" t="s">
        <v>30</v>
      </c>
      <c r="C23" s="3"/>
    </row>
    <row r="24" spans="1:3">
      <c r="A24" s="2" t="s">
        <v>35</v>
      </c>
      <c r="B24" s="8" t="s">
        <v>30</v>
      </c>
      <c r="C24" s="3"/>
    </row>
    <row r="25" spans="1:3">
      <c r="A25" s="2" t="s">
        <v>36</v>
      </c>
      <c r="B25" s="8" t="s">
        <v>30</v>
      </c>
      <c r="C25" s="3"/>
    </row>
    <row r="26" spans="1:3">
      <c r="A26" s="2" t="s">
        <v>37</v>
      </c>
      <c r="B26" s="8" t="s">
        <v>38</v>
      </c>
      <c r="C26" s="3"/>
    </row>
    <row r="27" spans="1:3">
      <c r="A27" s="2" t="s">
        <v>39</v>
      </c>
      <c r="B27" s="8" t="s">
        <v>30</v>
      </c>
      <c r="C27" s="3"/>
    </row>
    <row r="28" spans="1:3">
      <c r="A28" s="2" t="s">
        <v>40</v>
      </c>
      <c r="B28" s="8" t="s">
        <v>30</v>
      </c>
      <c r="C28" s="3"/>
    </row>
    <row r="29" spans="1:3">
      <c r="A29" s="2" t="s">
        <v>41</v>
      </c>
      <c r="B29" s="8" t="s">
        <v>30</v>
      </c>
      <c r="C29" s="3"/>
    </row>
    <row r="30" spans="1:3">
      <c r="A30" s="2" t="s">
        <v>42</v>
      </c>
      <c r="B30" s="8" t="s">
        <v>30</v>
      </c>
      <c r="C30" s="3"/>
    </row>
    <row r="31" spans="1:3" ht="24.75">
      <c r="A31" s="9" t="s">
        <v>43</v>
      </c>
      <c r="B31" s="8" t="s">
        <v>44</v>
      </c>
      <c r="C31" s="3"/>
    </row>
    <row r="32" spans="1:3">
      <c r="A32" s="2" t="s">
        <v>45</v>
      </c>
      <c r="B32" s="8" t="s">
        <v>46</v>
      </c>
      <c r="C32" s="3"/>
    </row>
    <row r="33" spans="1:2">
      <c r="A33" s="1" t="s">
        <v>47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/>
  </sheetViews>
  <sheetFormatPr defaultRowHeight="15"/>
  <cols>
    <col min="1" max="1" width="37.140625" style="1" bestFit="1" customWidth="1"/>
    <col min="2" max="2" width="8.7109375" style="11" bestFit="1" customWidth="1"/>
    <col min="3" max="3" width="11" style="11" bestFit="1" customWidth="1"/>
    <col min="6" max="6" width="0" style="10" hidden="1" customWidth="1"/>
  </cols>
  <sheetData>
    <row r="1" spans="1:4">
      <c r="A1" s="2" t="s">
        <v>0</v>
      </c>
      <c r="B1" s="12" t="s">
        <v>314</v>
      </c>
      <c r="C1" s="12" t="s">
        <v>315</v>
      </c>
      <c r="D1" s="3"/>
    </row>
    <row r="2" spans="1:4">
      <c r="A2" s="6" t="s">
        <v>316</v>
      </c>
      <c r="B2" s="15"/>
      <c r="C2" s="15"/>
      <c r="D2" s="3"/>
    </row>
    <row r="3" spans="1:4">
      <c r="A3" s="7" t="s">
        <v>317</v>
      </c>
      <c r="B3" s="14">
        <f>(Rozpočet!G15)</f>
        <v>0</v>
      </c>
      <c r="C3" s="14"/>
      <c r="D3" s="3"/>
    </row>
    <row r="4" spans="1:4">
      <c r="A4" s="7" t="s">
        <v>318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319</v>
      </c>
      <c r="B5" s="14"/>
      <c r="C5" s="14">
        <f>(Rozpočet!G106) + 0</f>
        <v>0</v>
      </c>
      <c r="D5" s="3"/>
    </row>
    <row r="6" spans="1:4">
      <c r="A6" s="7" t="s">
        <v>320</v>
      </c>
      <c r="B6" s="14"/>
      <c r="C6" s="14">
        <f>(Rozpočet!I15) + (Rozpočet!I106) + 0</f>
        <v>0</v>
      </c>
      <c r="D6" s="3"/>
    </row>
    <row r="7" spans="1:4">
      <c r="A7" s="8" t="s">
        <v>321</v>
      </c>
      <c r="B7" s="20">
        <f>B3 + B4</f>
        <v>0</v>
      </c>
      <c r="C7" s="20">
        <f>C3 + C4 + C5 + C6</f>
        <v>0</v>
      </c>
      <c r="D7" s="3"/>
    </row>
    <row r="8" spans="1:4">
      <c r="A8" s="7" t="s">
        <v>322</v>
      </c>
      <c r="B8" s="14"/>
      <c r="C8" s="14">
        <f>(C5 + C6) * Parametry!B18 / 100</f>
        <v>0</v>
      </c>
      <c r="D8" s="3"/>
    </row>
    <row r="9" spans="1:4">
      <c r="A9" s="7" t="s">
        <v>323</v>
      </c>
      <c r="B9" s="14"/>
      <c r="C9" s="14">
        <f>0 + 0</f>
        <v>0</v>
      </c>
      <c r="D9" s="3"/>
    </row>
    <row r="10" spans="1:4">
      <c r="A10" s="7" t="s">
        <v>324</v>
      </c>
      <c r="B10" s="14"/>
      <c r="C10" s="14">
        <f>0 + 0</f>
        <v>0</v>
      </c>
      <c r="D10" s="3"/>
    </row>
    <row r="11" spans="1:4">
      <c r="A11" s="7" t="s">
        <v>325</v>
      </c>
      <c r="B11" s="14"/>
      <c r="C11" s="14">
        <f>(C9 + C10) * Parametry!B19 / 100</f>
        <v>0</v>
      </c>
      <c r="D11" s="3"/>
    </row>
    <row r="12" spans="1:4">
      <c r="A12" s="8" t="s">
        <v>326</v>
      </c>
      <c r="B12" s="20">
        <f>B7</f>
        <v>0</v>
      </c>
      <c r="C12" s="20">
        <f>C7 + C8 + C9 + C10 + C11</f>
        <v>0</v>
      </c>
      <c r="D12" s="3"/>
    </row>
    <row r="13" spans="1:4">
      <c r="A13" s="7" t="s">
        <v>327</v>
      </c>
      <c r="B13" s="14"/>
      <c r="C13" s="14">
        <f>(B12 + C12) * Parametry!B20 / 100</f>
        <v>0</v>
      </c>
      <c r="D13" s="3"/>
    </row>
    <row r="14" spans="1:4">
      <c r="A14" s="7" t="s">
        <v>328</v>
      </c>
      <c r="B14" s="14"/>
      <c r="C14" s="14">
        <f>(B12 + C12) * Parametry!B21 / 100</f>
        <v>0</v>
      </c>
      <c r="D14" s="3"/>
    </row>
    <row r="15" spans="1:4">
      <c r="A15" s="7" t="s">
        <v>329</v>
      </c>
      <c r="B15" s="14"/>
      <c r="C15" s="14">
        <f>(B7 + C7) * Parametry!B22 / 100</f>
        <v>0</v>
      </c>
      <c r="D15" s="3"/>
    </row>
    <row r="16" spans="1:4">
      <c r="A16" s="6" t="s">
        <v>330</v>
      </c>
      <c r="B16" s="15"/>
      <c r="C16" s="15">
        <f>B12 + C12 + C13 + C14 + C15</f>
        <v>0</v>
      </c>
      <c r="D16" s="3"/>
    </row>
    <row r="17" spans="1:4">
      <c r="A17" s="7" t="s">
        <v>13</v>
      </c>
      <c r="B17" s="14"/>
      <c r="C17" s="14"/>
      <c r="D17" s="3"/>
    </row>
    <row r="18" spans="1:4">
      <c r="A18" s="6" t="s">
        <v>331</v>
      </c>
      <c r="B18" s="15"/>
      <c r="C18" s="15"/>
      <c r="D18" s="3"/>
    </row>
    <row r="19" spans="1:4">
      <c r="A19" s="7" t="s">
        <v>332</v>
      </c>
      <c r="B19" s="14"/>
      <c r="C19" s="14">
        <f>C12 * Parametry!B23 / 100</f>
        <v>0</v>
      </c>
      <c r="D19" s="3"/>
    </row>
    <row r="20" spans="1:4">
      <c r="A20" s="7" t="s">
        <v>333</v>
      </c>
      <c r="B20" s="14"/>
      <c r="C20" s="14">
        <f>C12 * Parametry!B24 / 100</f>
        <v>0</v>
      </c>
      <c r="D20" s="3"/>
    </row>
    <row r="21" spans="1:4">
      <c r="A21" s="6" t="s">
        <v>334</v>
      </c>
      <c r="B21" s="15"/>
      <c r="C21" s="15">
        <f>C19 + C20</f>
        <v>0</v>
      </c>
      <c r="D21" s="3"/>
    </row>
    <row r="22" spans="1:4">
      <c r="A22" s="7" t="s">
        <v>335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13</v>
      </c>
      <c r="B23" s="14"/>
      <c r="C23" s="14"/>
      <c r="D23" s="3"/>
    </row>
    <row r="24" spans="1:4">
      <c r="A24" s="4" t="s">
        <v>336</v>
      </c>
      <c r="B24" s="13"/>
      <c r="C24" s="13">
        <f>C16 + C21 + C22</f>
        <v>0</v>
      </c>
      <c r="D24" s="3"/>
    </row>
    <row r="25" spans="1:4">
      <c r="A25" s="7" t="s">
        <v>337</v>
      </c>
      <c r="B25" s="14">
        <f>(SUM(Rozpočet!G14)+SUM(Rozpočet!G18:G79,Rozpočet!G82:G103,Rozpočet!G105)) + (SUM(Rozpočet!I14)+SUM(Rozpočet!I18:I79,Rozpočet!I82:I103))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338</v>
      </c>
      <c r="B26" s="14">
        <f>(SUM(Rozpočet!G18,Rozpočet!G22,Rozpočet!G25,Rozpočet!G29,Rozpočet!G35,Rozpočet!G38:G39,Rozpočet!G41,Rozpočet!G48,Rozpočet!G52,Rozpočet!G55,Rozpočet!G57,Rozpočet!G62,Rozpočet!G65,Rozpočet!G69,Rozpočet!G75,Rozpočet!G77:G78,Rozpočet!G93,Rozpočet!G96,Rozpočet!G98,Rozpočet!G100)) + (SUM(Rozpočet!I18,Rozpočet!I22,Rozpočet!I25,Rozpočet!I29,Rozpočet!I35,Rozpočet!I38:I39,Rozpočet!I41,Rozpočet!I48,Rozpočet!I52,Rozpočet!I55,Rozpočet!I57,Rozpočet!I62,Rozpočet!I65,Rozpočet!I69,Rozpočet!I75,Rozpočet!I77:I78,Rozpočet!I93,Rozpočet!I96,Rozpočet!I98,Rozpočet!I100))</f>
        <v>0</v>
      </c>
      <c r="C26" s="14">
        <f>B26 * Parametry!B32 / 100</f>
        <v>0</v>
      </c>
      <c r="D26" s="3"/>
    </row>
    <row r="27" spans="1:4">
      <c r="A27" s="4" t="s">
        <v>339</v>
      </c>
      <c r="B27" s="13"/>
      <c r="C27" s="13">
        <f>C24 + C25 + C26</f>
        <v>0</v>
      </c>
      <c r="D27" s="3"/>
    </row>
    <row r="28" spans="1:4">
      <c r="A28" s="7" t="s">
        <v>13</v>
      </c>
      <c r="B28" s="14"/>
      <c r="C28" s="14"/>
      <c r="D28" s="3"/>
    </row>
    <row r="29" spans="1:4">
      <c r="A29" s="7" t="s">
        <v>340</v>
      </c>
      <c r="B29" s="14"/>
      <c r="C29" s="14">
        <f>C24 * Parametry!B29 / 100</f>
        <v>0</v>
      </c>
      <c r="D29" s="3"/>
    </row>
    <row r="30" spans="1:4">
      <c r="A30" s="7" t="s">
        <v>340</v>
      </c>
      <c r="B30" s="14"/>
      <c r="C30" s="14">
        <f>C24 * Parametry!B30 / 100</f>
        <v>0</v>
      </c>
      <c r="D30" s="3"/>
    </row>
    <row r="31" spans="1:4">
      <c r="A31" s="6" t="s">
        <v>341</v>
      </c>
      <c r="B31" s="21" t="s">
        <v>52</v>
      </c>
      <c r="C31" s="21" t="s">
        <v>54</v>
      </c>
      <c r="D31" s="3"/>
    </row>
    <row r="32" spans="1:4">
      <c r="A32" s="7" t="s">
        <v>59</v>
      </c>
      <c r="B32" s="14">
        <f>(Rozpočet!G12)</f>
        <v>0</v>
      </c>
      <c r="C32" s="14">
        <f>(Rozpočet!I12)</f>
        <v>0</v>
      </c>
      <c r="D32" s="3"/>
    </row>
    <row r="33" spans="1:4">
      <c r="A33" s="7" t="s">
        <v>89</v>
      </c>
      <c r="B33" s="14">
        <f>(Rozpočet!G15)</f>
        <v>0</v>
      </c>
      <c r="C33" s="14">
        <f>(Rozpočet!I15)</f>
        <v>0</v>
      </c>
      <c r="D33" s="3"/>
    </row>
    <row r="34" spans="1:4">
      <c r="A34" s="7" t="s">
        <v>92</v>
      </c>
      <c r="B34" s="14">
        <f>(Rozpočet!G106)</f>
        <v>0</v>
      </c>
      <c r="C34" s="14">
        <f>(Rozpočet!I106)</f>
        <v>0</v>
      </c>
      <c r="D34" s="3"/>
    </row>
    <row r="35" spans="1:4">
      <c r="A35" s="7" t="s">
        <v>342</v>
      </c>
      <c r="B35" s="14">
        <f>(Rozpočet!G80)</f>
        <v>0</v>
      </c>
      <c r="C35" s="14">
        <f>(Rozpočet!I80)</f>
        <v>0</v>
      </c>
      <c r="D35" s="3"/>
    </row>
    <row r="36" spans="1:4">
      <c r="A36" s="7" t="s">
        <v>343</v>
      </c>
      <c r="B36" s="14">
        <f>(Rozpočet!G104)</f>
        <v>0</v>
      </c>
      <c r="C36" s="14">
        <f>(Rozpočet!I104)</f>
        <v>0</v>
      </c>
      <c r="D36" s="3"/>
    </row>
    <row r="37" spans="1:4">
      <c r="A37" s="7" t="s">
        <v>13</v>
      </c>
      <c r="B37" s="14"/>
      <c r="C37" s="14"/>
      <c r="D3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workbookViewId="0">
      <selection activeCell="F14" sqref="F14"/>
    </sheetView>
  </sheetViews>
  <sheetFormatPr defaultRowHeight="15"/>
  <cols>
    <col min="1" max="1" width="11.28515625" style="1" bestFit="1" customWidth="1"/>
    <col min="2" max="2" width="5.7109375" style="1" bestFit="1" customWidth="1"/>
    <col min="3" max="3" width="110.28515625" style="1" bestFit="1" customWidth="1"/>
    <col min="4" max="4" width="3.42578125" style="1" bestFit="1" customWidth="1"/>
    <col min="5" max="5" width="7" style="11" bestFit="1" customWidth="1"/>
    <col min="6" max="6" width="7.85546875" style="11" bestFit="1" customWidth="1"/>
    <col min="7" max="7" width="12" style="11" bestFit="1" customWidth="1"/>
    <col min="8" max="8" width="7" style="11" bestFit="1" customWidth="1"/>
    <col min="9" max="9" width="11.7109375" style="11" bestFit="1" customWidth="1"/>
    <col min="10" max="10" width="7.85546875" style="11" bestFit="1" customWidth="1"/>
    <col min="11" max="11" width="11" style="11" bestFit="1" customWidth="1"/>
    <col min="12" max="12" width="9.85546875" style="1" bestFit="1" customWidth="1"/>
    <col min="15" max="15" width="11" style="10" hidden="1" customWidth="1"/>
  </cols>
  <sheetData>
    <row r="1" spans="1:15">
      <c r="A1" s="2" t="s">
        <v>48</v>
      </c>
      <c r="B1" s="2" t="s">
        <v>49</v>
      </c>
      <c r="C1" s="2" t="s">
        <v>0</v>
      </c>
      <c r="D1" s="2" t="s">
        <v>50</v>
      </c>
      <c r="E1" s="12" t="s">
        <v>51</v>
      </c>
      <c r="F1" s="12" t="s">
        <v>52</v>
      </c>
      <c r="G1" s="12" t="s">
        <v>53</v>
      </c>
      <c r="H1" s="12" t="s">
        <v>54</v>
      </c>
      <c r="I1" s="12" t="s">
        <v>55</v>
      </c>
      <c r="J1" s="12" t="s">
        <v>56</v>
      </c>
      <c r="K1" s="12" t="s">
        <v>57</v>
      </c>
      <c r="L1" s="2" t="s">
        <v>58</v>
      </c>
      <c r="M1" s="3"/>
      <c r="N1" s="3"/>
      <c r="O1" s="10">
        <f>Parametry!B33/100*G19+Parametry!B33/100*G20+Parametry!B33/100*G21+Parametry!B33/100*G23+Parametry!B33/100*G24+Parametry!B33/100*G26+Parametry!B33/100*G27+Parametry!B33/100*G28+Parametry!B33/100*G30+Parametry!B33/100*G31+Parametry!B33/100*G32+Parametry!B33/100*G33+Parametry!B33/100*G36+Parametry!B33/100*G37+Parametry!B33/100*G40+Parametry!B33/100*G42+Parametry!B33/100*G43+Parametry!B33/100*G44+Parametry!B33/100*G45+Parametry!B33/100*G46+Parametry!B33/100*G47+Parametry!B33/100*G49+Parametry!B33/100*G50</f>
        <v>0</v>
      </c>
    </row>
    <row r="2" spans="1:15">
      <c r="A2" s="4" t="s">
        <v>13</v>
      </c>
      <c r="B2" s="4" t="s">
        <v>13</v>
      </c>
      <c r="C2" s="4" t="s">
        <v>59</v>
      </c>
      <c r="D2" s="4" t="s">
        <v>13</v>
      </c>
      <c r="E2" s="13"/>
      <c r="F2" s="13"/>
      <c r="G2" s="13"/>
      <c r="H2" s="13"/>
      <c r="I2" s="13"/>
      <c r="J2" s="13"/>
      <c r="K2" s="13"/>
      <c r="L2" s="4" t="s">
        <v>13</v>
      </c>
      <c r="M2" s="3"/>
      <c r="N2" s="3"/>
      <c r="O2" s="10">
        <f>O1+Parametry!B33/100*G51+Parametry!B33/100*G53+Parametry!B33/100*G54+Parametry!B33/100*G56+Parametry!B33/100*G58+Parametry!B33/100*G59+Parametry!B33/100*G60+Parametry!B33/100*G61+Parametry!B33/100*G63+Parametry!B33/100*G64+Parametry!B33/100*G66+Parametry!B33/100*G67+Parametry!B33/100*G68+Parametry!B33/100*G70+Parametry!B33/100*G71+Parametry!B33/100*G72+Parametry!B33/100*G73+Parametry!B33/100*G74+Parametry!B33/100*G76+Parametry!B33/100*G79+Parametry!B33/100*G94+Parametry!B33/100*G95+Parametry!B33/100*G97</f>
        <v>0</v>
      </c>
    </row>
    <row r="3" spans="1:15">
      <c r="A3" s="7" t="s">
        <v>60</v>
      </c>
      <c r="B3" s="7" t="s">
        <v>61</v>
      </c>
      <c r="C3" s="7" t="s">
        <v>62</v>
      </c>
      <c r="D3" s="7" t="s">
        <v>63</v>
      </c>
      <c r="E3" s="14">
        <v>1</v>
      </c>
      <c r="F3" s="14"/>
      <c r="G3" s="14">
        <f t="shared" ref="G3:G11" si="0">E3*F3</f>
        <v>0</v>
      </c>
      <c r="H3" s="14"/>
      <c r="I3" s="14">
        <f t="shared" ref="I3:I11" si="1">E3*H3</f>
        <v>0</v>
      </c>
      <c r="J3" s="14">
        <f t="shared" ref="J3:J11" si="2">F3+H3</f>
        <v>0</v>
      </c>
      <c r="K3" s="14">
        <f t="shared" ref="K3:K11" si="3">G3+I3</f>
        <v>0</v>
      </c>
      <c r="L3" s="7" t="s">
        <v>13</v>
      </c>
      <c r="M3" s="3"/>
      <c r="N3" s="3"/>
    </row>
    <row r="4" spans="1:15">
      <c r="A4" s="7" t="s">
        <v>64</v>
      </c>
      <c r="B4" s="7" t="s">
        <v>65</v>
      </c>
      <c r="C4" s="7" t="s">
        <v>66</v>
      </c>
      <c r="D4" s="7" t="s">
        <v>63</v>
      </c>
      <c r="E4" s="14">
        <v>6</v>
      </c>
      <c r="F4" s="14"/>
      <c r="G4" s="14">
        <f t="shared" si="0"/>
        <v>0</v>
      </c>
      <c r="H4" s="14"/>
      <c r="I4" s="14">
        <f t="shared" si="1"/>
        <v>0</v>
      </c>
      <c r="J4" s="14">
        <f t="shared" si="2"/>
        <v>0</v>
      </c>
      <c r="K4" s="14">
        <f t="shared" si="3"/>
        <v>0</v>
      </c>
      <c r="L4" s="7" t="s">
        <v>13</v>
      </c>
      <c r="M4" s="3"/>
      <c r="N4" s="3"/>
    </row>
    <row r="5" spans="1:15">
      <c r="A5" s="7" t="s">
        <v>67</v>
      </c>
      <c r="B5" s="7" t="s">
        <v>68</v>
      </c>
      <c r="C5" s="7" t="s">
        <v>69</v>
      </c>
      <c r="D5" s="7" t="s">
        <v>63</v>
      </c>
      <c r="E5" s="14">
        <v>13</v>
      </c>
      <c r="F5" s="14"/>
      <c r="G5" s="14">
        <f t="shared" si="0"/>
        <v>0</v>
      </c>
      <c r="H5" s="14"/>
      <c r="I5" s="14">
        <f t="shared" si="1"/>
        <v>0</v>
      </c>
      <c r="J5" s="14">
        <f t="shared" si="2"/>
        <v>0</v>
      </c>
      <c r="K5" s="14">
        <f t="shared" si="3"/>
        <v>0</v>
      </c>
      <c r="L5" s="7" t="s">
        <v>13</v>
      </c>
      <c r="M5" s="3"/>
      <c r="N5" s="3"/>
    </row>
    <row r="6" spans="1:15">
      <c r="A6" s="7" t="s">
        <v>70</v>
      </c>
      <c r="B6" s="7" t="s">
        <v>71</v>
      </c>
      <c r="C6" s="7" t="s">
        <v>72</v>
      </c>
      <c r="D6" s="7" t="s">
        <v>63</v>
      </c>
      <c r="E6" s="14">
        <v>2</v>
      </c>
      <c r="F6" s="14"/>
      <c r="G6" s="14">
        <f t="shared" si="0"/>
        <v>0</v>
      </c>
      <c r="H6" s="14"/>
      <c r="I6" s="14">
        <f t="shared" si="1"/>
        <v>0</v>
      </c>
      <c r="J6" s="14">
        <f t="shared" si="2"/>
        <v>0</v>
      </c>
      <c r="K6" s="14">
        <f t="shared" si="3"/>
        <v>0</v>
      </c>
      <c r="L6" s="7" t="s">
        <v>13</v>
      </c>
      <c r="M6" s="3"/>
      <c r="N6" s="3"/>
    </row>
    <row r="7" spans="1:15">
      <c r="A7" s="7" t="s">
        <v>73</v>
      </c>
      <c r="B7" s="7" t="s">
        <v>74</v>
      </c>
      <c r="C7" s="7" t="s">
        <v>75</v>
      </c>
      <c r="D7" s="7" t="s">
        <v>63</v>
      </c>
      <c r="E7" s="14">
        <v>1</v>
      </c>
      <c r="F7" s="14"/>
      <c r="G7" s="14">
        <f t="shared" si="0"/>
        <v>0</v>
      </c>
      <c r="H7" s="14"/>
      <c r="I7" s="14">
        <f t="shared" si="1"/>
        <v>0</v>
      </c>
      <c r="J7" s="14">
        <f t="shared" si="2"/>
        <v>0</v>
      </c>
      <c r="K7" s="14">
        <f t="shared" si="3"/>
        <v>0</v>
      </c>
      <c r="L7" s="7" t="s">
        <v>13</v>
      </c>
      <c r="M7" s="3"/>
      <c r="N7" s="3"/>
    </row>
    <row r="8" spans="1:15">
      <c r="A8" s="7" t="s">
        <v>76</v>
      </c>
      <c r="B8" s="7" t="s">
        <v>77</v>
      </c>
      <c r="C8" s="7" t="s">
        <v>78</v>
      </c>
      <c r="D8" s="7" t="s">
        <v>63</v>
      </c>
      <c r="E8" s="14">
        <v>2</v>
      </c>
      <c r="F8" s="14"/>
      <c r="G8" s="14">
        <f t="shared" si="0"/>
        <v>0</v>
      </c>
      <c r="H8" s="14"/>
      <c r="I8" s="14">
        <f t="shared" si="1"/>
        <v>0</v>
      </c>
      <c r="J8" s="14">
        <f t="shared" si="2"/>
        <v>0</v>
      </c>
      <c r="K8" s="14">
        <f t="shared" si="3"/>
        <v>0</v>
      </c>
      <c r="L8" s="7" t="s">
        <v>13</v>
      </c>
      <c r="M8" s="3"/>
      <c r="N8" s="3"/>
    </row>
    <row r="9" spans="1:15">
      <c r="A9" s="7" t="s">
        <v>79</v>
      </c>
      <c r="B9" s="7" t="s">
        <v>80</v>
      </c>
      <c r="C9" s="7" t="s">
        <v>81</v>
      </c>
      <c r="D9" s="7" t="s">
        <v>63</v>
      </c>
      <c r="E9" s="14">
        <v>2</v>
      </c>
      <c r="F9" s="14"/>
      <c r="G9" s="14">
        <f t="shared" si="0"/>
        <v>0</v>
      </c>
      <c r="H9" s="14"/>
      <c r="I9" s="14">
        <f t="shared" si="1"/>
        <v>0</v>
      </c>
      <c r="J9" s="14">
        <f t="shared" si="2"/>
        <v>0</v>
      </c>
      <c r="K9" s="14">
        <f t="shared" si="3"/>
        <v>0</v>
      </c>
      <c r="L9" s="7" t="s">
        <v>13</v>
      </c>
      <c r="M9" s="3"/>
      <c r="N9" s="3"/>
    </row>
    <row r="10" spans="1:15">
      <c r="A10" s="7" t="s">
        <v>82</v>
      </c>
      <c r="B10" s="7" t="s">
        <v>83</v>
      </c>
      <c r="C10" s="7" t="s">
        <v>84</v>
      </c>
      <c r="D10" s="7" t="s">
        <v>63</v>
      </c>
      <c r="E10" s="14">
        <v>20</v>
      </c>
      <c r="F10" s="14"/>
      <c r="G10" s="14">
        <f t="shared" si="0"/>
        <v>0</v>
      </c>
      <c r="H10" s="14"/>
      <c r="I10" s="14">
        <f t="shared" si="1"/>
        <v>0</v>
      </c>
      <c r="J10" s="14">
        <f t="shared" si="2"/>
        <v>0</v>
      </c>
      <c r="K10" s="14">
        <f t="shared" si="3"/>
        <v>0</v>
      </c>
      <c r="L10" s="7" t="s">
        <v>13</v>
      </c>
      <c r="M10" s="3"/>
      <c r="N10" s="3"/>
    </row>
    <row r="11" spans="1:15">
      <c r="A11" s="7" t="s">
        <v>85</v>
      </c>
      <c r="B11" s="7" t="s">
        <v>86</v>
      </c>
      <c r="C11" s="7" t="s">
        <v>87</v>
      </c>
      <c r="D11" s="7" t="s">
        <v>63</v>
      </c>
      <c r="E11" s="14">
        <v>3</v>
      </c>
      <c r="F11" s="14"/>
      <c r="G11" s="14">
        <f t="shared" si="0"/>
        <v>0</v>
      </c>
      <c r="H11" s="14"/>
      <c r="I11" s="14">
        <f t="shared" si="1"/>
        <v>0</v>
      </c>
      <c r="J11" s="14">
        <f t="shared" si="2"/>
        <v>0</v>
      </c>
      <c r="K11" s="14">
        <f t="shared" si="3"/>
        <v>0</v>
      </c>
      <c r="L11" s="7" t="s">
        <v>13</v>
      </c>
      <c r="M11" s="3"/>
      <c r="N11" s="3"/>
    </row>
    <row r="12" spans="1:15">
      <c r="A12" s="4" t="s">
        <v>13</v>
      </c>
      <c r="B12" s="4" t="s">
        <v>13</v>
      </c>
      <c r="C12" s="4" t="s">
        <v>88</v>
      </c>
      <c r="D12" s="4" t="s">
        <v>13</v>
      </c>
      <c r="E12" s="13"/>
      <c r="F12" s="13"/>
      <c r="G12" s="13">
        <f>SUM(G3:G11)</f>
        <v>0</v>
      </c>
      <c r="H12" s="13"/>
      <c r="I12" s="13">
        <f>SUM(I3:I11)</f>
        <v>0</v>
      </c>
      <c r="J12" s="13"/>
      <c r="K12" s="13">
        <f>SUM(K3:K11)</f>
        <v>0</v>
      </c>
      <c r="L12" s="4" t="s">
        <v>13</v>
      </c>
      <c r="M12" s="3"/>
      <c r="N12" s="3"/>
    </row>
    <row r="13" spans="1:15">
      <c r="A13" s="4" t="s">
        <v>13</v>
      </c>
      <c r="B13" s="4" t="s">
        <v>13</v>
      </c>
      <c r="C13" s="4" t="s">
        <v>89</v>
      </c>
      <c r="D13" s="4" t="s">
        <v>13</v>
      </c>
      <c r="E13" s="13"/>
      <c r="F13" s="13"/>
      <c r="G13" s="13"/>
      <c r="H13" s="13"/>
      <c r="I13" s="13"/>
      <c r="J13" s="13"/>
      <c r="K13" s="13"/>
      <c r="L13" s="4" t="s">
        <v>13</v>
      </c>
      <c r="M13" s="3"/>
      <c r="N13" s="3"/>
    </row>
    <row r="14" spans="1:15">
      <c r="A14" s="7" t="s">
        <v>13</v>
      </c>
      <c r="B14" s="7" t="s">
        <v>90</v>
      </c>
      <c r="C14" s="7" t="s">
        <v>59</v>
      </c>
      <c r="D14" s="7" t="s">
        <v>63</v>
      </c>
      <c r="E14" s="14">
        <v>1</v>
      </c>
      <c r="F14" s="14">
        <f>K12</f>
        <v>0</v>
      </c>
      <c r="G14" s="14">
        <f>E14*F14</f>
        <v>0</v>
      </c>
      <c r="H14" s="14"/>
      <c r="I14" s="14">
        <f>E14*H14</f>
        <v>0</v>
      </c>
      <c r="J14" s="14">
        <f>F14+H14</f>
        <v>0</v>
      </c>
      <c r="K14" s="14">
        <f>G14+I14</f>
        <v>0</v>
      </c>
      <c r="L14" s="7" t="s">
        <v>13</v>
      </c>
      <c r="M14" s="3"/>
      <c r="N14" s="3"/>
    </row>
    <row r="15" spans="1:15">
      <c r="A15" s="4" t="s">
        <v>13</v>
      </c>
      <c r="B15" s="4" t="s">
        <v>13</v>
      </c>
      <c r="C15" s="4" t="s">
        <v>91</v>
      </c>
      <c r="D15" s="4" t="s">
        <v>13</v>
      </c>
      <c r="E15" s="13"/>
      <c r="F15" s="13"/>
      <c r="G15" s="13">
        <f>SUM(G14:G14)</f>
        <v>0</v>
      </c>
      <c r="H15" s="13"/>
      <c r="I15" s="13">
        <f>SUM(I14:I14)</f>
        <v>0</v>
      </c>
      <c r="J15" s="13"/>
      <c r="K15" s="13">
        <f>SUM(K14:K14)</f>
        <v>0</v>
      </c>
      <c r="L15" s="4" t="s">
        <v>13</v>
      </c>
      <c r="M15" s="3"/>
      <c r="N15" s="3"/>
    </row>
    <row r="16" spans="1:15">
      <c r="A16" s="4" t="s">
        <v>13</v>
      </c>
      <c r="B16" s="4" t="s">
        <v>13</v>
      </c>
      <c r="C16" s="4" t="s">
        <v>92</v>
      </c>
      <c r="D16" s="4" t="s">
        <v>13</v>
      </c>
      <c r="E16" s="13"/>
      <c r="F16" s="13"/>
      <c r="G16" s="13"/>
      <c r="H16" s="13"/>
      <c r="I16" s="13"/>
      <c r="J16" s="13"/>
      <c r="K16" s="13"/>
      <c r="L16" s="4" t="s">
        <v>13</v>
      </c>
      <c r="M16" s="3"/>
      <c r="N16" s="3"/>
    </row>
    <row r="17" spans="1:14">
      <c r="A17" s="6" t="s">
        <v>13</v>
      </c>
      <c r="B17" s="6" t="s">
        <v>13</v>
      </c>
      <c r="C17" s="6" t="s">
        <v>93</v>
      </c>
      <c r="D17" s="6" t="s">
        <v>13</v>
      </c>
      <c r="E17" s="15"/>
      <c r="F17" s="15"/>
      <c r="G17" s="15"/>
      <c r="H17" s="15"/>
      <c r="I17" s="15"/>
      <c r="J17" s="15"/>
      <c r="K17" s="15"/>
      <c r="L17" s="6" t="s">
        <v>13</v>
      </c>
      <c r="M17" s="3"/>
      <c r="N17" s="3"/>
    </row>
    <row r="18" spans="1:14">
      <c r="A18" s="16" t="s">
        <v>94</v>
      </c>
      <c r="B18" s="16" t="s">
        <v>13</v>
      </c>
      <c r="C18" s="16" t="s">
        <v>95</v>
      </c>
      <c r="D18" s="16" t="s">
        <v>13</v>
      </c>
      <c r="E18" s="17"/>
      <c r="F18" s="17"/>
      <c r="G18" s="17"/>
      <c r="H18" s="17"/>
      <c r="I18" s="17"/>
      <c r="J18" s="17"/>
      <c r="K18" s="17"/>
      <c r="L18" s="16" t="s">
        <v>13</v>
      </c>
      <c r="M18" s="3"/>
      <c r="N18" s="3"/>
    </row>
    <row r="19" spans="1:14">
      <c r="A19" s="7" t="s">
        <v>96</v>
      </c>
      <c r="B19" s="7" t="s">
        <v>97</v>
      </c>
      <c r="C19" s="7" t="s">
        <v>98</v>
      </c>
      <c r="D19" s="7" t="s">
        <v>63</v>
      </c>
      <c r="E19" s="14">
        <v>2</v>
      </c>
      <c r="F19" s="14"/>
      <c r="G19" s="14">
        <f>E19*F19</f>
        <v>0</v>
      </c>
      <c r="H19" s="14"/>
      <c r="I19" s="14">
        <f>E19*H19</f>
        <v>0</v>
      </c>
      <c r="J19" s="14">
        <f t="shared" ref="J19:K21" si="4">F19+H19</f>
        <v>0</v>
      </c>
      <c r="K19" s="14">
        <f t="shared" si="4"/>
        <v>0</v>
      </c>
      <c r="L19" s="7" t="s">
        <v>13</v>
      </c>
      <c r="M19" s="3"/>
      <c r="N19" s="3"/>
    </row>
    <row r="20" spans="1:14">
      <c r="A20" s="7" t="s">
        <v>99</v>
      </c>
      <c r="B20" s="7" t="s">
        <v>100</v>
      </c>
      <c r="C20" s="7" t="s">
        <v>101</v>
      </c>
      <c r="D20" s="7" t="s">
        <v>63</v>
      </c>
      <c r="E20" s="14">
        <v>83</v>
      </c>
      <c r="F20" s="14"/>
      <c r="G20" s="14">
        <f>E20*F20</f>
        <v>0</v>
      </c>
      <c r="H20" s="14"/>
      <c r="I20" s="14">
        <f>E20*H20</f>
        <v>0</v>
      </c>
      <c r="J20" s="14">
        <f t="shared" si="4"/>
        <v>0</v>
      </c>
      <c r="K20" s="14">
        <f t="shared" si="4"/>
        <v>0</v>
      </c>
      <c r="L20" s="7" t="s">
        <v>13</v>
      </c>
      <c r="M20" s="3"/>
      <c r="N20" s="3"/>
    </row>
    <row r="21" spans="1:14">
      <c r="A21" s="7" t="s">
        <v>102</v>
      </c>
      <c r="B21" s="7" t="s">
        <v>103</v>
      </c>
      <c r="C21" s="7" t="s">
        <v>104</v>
      </c>
      <c r="D21" s="7" t="s">
        <v>63</v>
      </c>
      <c r="E21" s="14">
        <v>24</v>
      </c>
      <c r="F21" s="14"/>
      <c r="G21" s="14">
        <f>E21*F21</f>
        <v>0</v>
      </c>
      <c r="H21" s="14"/>
      <c r="I21" s="14">
        <f>E21*H21</f>
        <v>0</v>
      </c>
      <c r="J21" s="14">
        <f t="shared" si="4"/>
        <v>0</v>
      </c>
      <c r="K21" s="14">
        <f t="shared" si="4"/>
        <v>0</v>
      </c>
      <c r="L21" s="7" t="s">
        <v>13</v>
      </c>
      <c r="M21" s="3"/>
      <c r="N21" s="3"/>
    </row>
    <row r="22" spans="1:14">
      <c r="A22" s="16" t="s">
        <v>105</v>
      </c>
      <c r="B22" s="16" t="s">
        <v>13</v>
      </c>
      <c r="C22" s="16" t="s">
        <v>106</v>
      </c>
      <c r="D22" s="16" t="s">
        <v>13</v>
      </c>
      <c r="E22" s="17"/>
      <c r="F22" s="17"/>
      <c r="G22" s="17"/>
      <c r="H22" s="17"/>
      <c r="I22" s="17"/>
      <c r="J22" s="17"/>
      <c r="K22" s="17"/>
      <c r="L22" s="16" t="s">
        <v>13</v>
      </c>
      <c r="M22" s="3"/>
      <c r="N22" s="3"/>
    </row>
    <row r="23" spans="1:14">
      <c r="A23" s="7" t="s">
        <v>107</v>
      </c>
      <c r="B23" s="7" t="s">
        <v>108</v>
      </c>
      <c r="C23" s="7" t="s">
        <v>109</v>
      </c>
      <c r="D23" s="7" t="s">
        <v>63</v>
      </c>
      <c r="E23" s="14">
        <v>26</v>
      </c>
      <c r="F23" s="14"/>
      <c r="G23" s="14">
        <f>E23*F23</f>
        <v>0</v>
      </c>
      <c r="H23" s="14"/>
      <c r="I23" s="14">
        <f>E23*H23</f>
        <v>0</v>
      </c>
      <c r="J23" s="14">
        <f>F23+H23</f>
        <v>0</v>
      </c>
      <c r="K23" s="14">
        <f>G23+I23</f>
        <v>0</v>
      </c>
      <c r="L23" s="7" t="s">
        <v>13</v>
      </c>
      <c r="M23" s="3"/>
      <c r="N23" s="3"/>
    </row>
    <row r="24" spans="1:14">
      <c r="A24" s="7" t="s">
        <v>110</v>
      </c>
      <c r="B24" s="7" t="s">
        <v>46</v>
      </c>
      <c r="C24" s="7" t="s">
        <v>111</v>
      </c>
      <c r="D24" s="7" t="s">
        <v>63</v>
      </c>
      <c r="E24" s="14">
        <v>4</v>
      </c>
      <c r="F24" s="14"/>
      <c r="G24" s="14">
        <f>E24*F24</f>
        <v>0</v>
      </c>
      <c r="H24" s="14"/>
      <c r="I24" s="14">
        <f>E24*H24</f>
        <v>0</v>
      </c>
      <c r="J24" s="14">
        <f>F24+H24</f>
        <v>0</v>
      </c>
      <c r="K24" s="14">
        <f>G24+I24</f>
        <v>0</v>
      </c>
      <c r="L24" s="7" t="s">
        <v>13</v>
      </c>
      <c r="M24" s="3"/>
      <c r="N24" s="3"/>
    </row>
    <row r="25" spans="1:14">
      <c r="A25" s="16" t="s">
        <v>112</v>
      </c>
      <c r="B25" s="16" t="s">
        <v>13</v>
      </c>
      <c r="C25" s="16" t="s">
        <v>113</v>
      </c>
      <c r="D25" s="16" t="s">
        <v>13</v>
      </c>
      <c r="E25" s="17"/>
      <c r="F25" s="17"/>
      <c r="G25" s="17"/>
      <c r="H25" s="17"/>
      <c r="I25" s="17"/>
      <c r="J25" s="17"/>
      <c r="K25" s="17"/>
      <c r="L25" s="16" t="s">
        <v>13</v>
      </c>
      <c r="M25" s="3"/>
      <c r="N25" s="3"/>
    </row>
    <row r="26" spans="1:14">
      <c r="A26" s="7" t="s">
        <v>114</v>
      </c>
      <c r="B26" s="7" t="s">
        <v>115</v>
      </c>
      <c r="C26" s="7" t="s">
        <v>116</v>
      </c>
      <c r="D26" s="7" t="s">
        <v>63</v>
      </c>
      <c r="E26" s="14">
        <v>59</v>
      </c>
      <c r="F26" s="14"/>
      <c r="G26" s="14">
        <f>E26*F26</f>
        <v>0</v>
      </c>
      <c r="H26" s="14"/>
      <c r="I26" s="14">
        <f>E26*H26</f>
        <v>0</v>
      </c>
      <c r="J26" s="14">
        <f t="shared" ref="J26:K28" si="5">F26+H26</f>
        <v>0</v>
      </c>
      <c r="K26" s="14">
        <f t="shared" si="5"/>
        <v>0</v>
      </c>
      <c r="L26" s="7" t="s">
        <v>13</v>
      </c>
      <c r="M26" s="3"/>
      <c r="N26" s="3"/>
    </row>
    <row r="27" spans="1:14">
      <c r="A27" s="7" t="s">
        <v>117</v>
      </c>
      <c r="B27" s="7" t="s">
        <v>118</v>
      </c>
      <c r="C27" s="7" t="s">
        <v>119</v>
      </c>
      <c r="D27" s="7" t="s">
        <v>63</v>
      </c>
      <c r="E27" s="14">
        <v>15</v>
      </c>
      <c r="F27" s="14"/>
      <c r="G27" s="14">
        <f>E27*F27</f>
        <v>0</v>
      </c>
      <c r="H27" s="14"/>
      <c r="I27" s="14">
        <f>E27*H27</f>
        <v>0</v>
      </c>
      <c r="J27" s="14">
        <f t="shared" si="5"/>
        <v>0</v>
      </c>
      <c r="K27" s="14">
        <f t="shared" si="5"/>
        <v>0</v>
      </c>
      <c r="L27" s="7" t="s">
        <v>13</v>
      </c>
      <c r="M27" s="3"/>
      <c r="N27" s="3"/>
    </row>
    <row r="28" spans="1:14">
      <c r="A28" s="7" t="s">
        <v>120</v>
      </c>
      <c r="B28" s="7" t="s">
        <v>121</v>
      </c>
      <c r="C28" s="7" t="s">
        <v>122</v>
      </c>
      <c r="D28" s="7" t="s">
        <v>63</v>
      </c>
      <c r="E28" s="14">
        <v>11</v>
      </c>
      <c r="F28" s="14"/>
      <c r="G28" s="14">
        <f>E28*F28</f>
        <v>0</v>
      </c>
      <c r="H28" s="14"/>
      <c r="I28" s="14">
        <f>E28*H28</f>
        <v>0</v>
      </c>
      <c r="J28" s="14">
        <f t="shared" si="5"/>
        <v>0</v>
      </c>
      <c r="K28" s="14">
        <f t="shared" si="5"/>
        <v>0</v>
      </c>
      <c r="L28" s="7" t="s">
        <v>13</v>
      </c>
      <c r="M28" s="3"/>
      <c r="N28" s="3"/>
    </row>
    <row r="29" spans="1:14">
      <c r="A29" s="16" t="s">
        <v>123</v>
      </c>
      <c r="B29" s="16" t="s">
        <v>13</v>
      </c>
      <c r="C29" s="16" t="s">
        <v>124</v>
      </c>
      <c r="D29" s="16" t="s">
        <v>13</v>
      </c>
      <c r="E29" s="17"/>
      <c r="F29" s="17"/>
      <c r="G29" s="17"/>
      <c r="H29" s="17"/>
      <c r="I29" s="17"/>
      <c r="J29" s="17"/>
      <c r="K29" s="17"/>
      <c r="L29" s="16" t="s">
        <v>13</v>
      </c>
      <c r="M29" s="3"/>
      <c r="N29" s="3"/>
    </row>
    <row r="30" spans="1:14">
      <c r="A30" s="7" t="s">
        <v>125</v>
      </c>
      <c r="B30" s="7" t="s">
        <v>126</v>
      </c>
      <c r="C30" s="7" t="s">
        <v>127</v>
      </c>
      <c r="D30" s="7" t="s">
        <v>63</v>
      </c>
      <c r="E30" s="14">
        <v>15</v>
      </c>
      <c r="F30" s="14"/>
      <c r="G30" s="14">
        <f>E30*F30</f>
        <v>0</v>
      </c>
      <c r="H30" s="14"/>
      <c r="I30" s="14">
        <f>E30*H30</f>
        <v>0</v>
      </c>
      <c r="J30" s="14">
        <f t="shared" ref="J30:K34" si="6">F30+H30</f>
        <v>0</v>
      </c>
      <c r="K30" s="14">
        <f t="shared" si="6"/>
        <v>0</v>
      </c>
      <c r="L30" s="7" t="s">
        <v>13</v>
      </c>
      <c r="M30" s="3"/>
      <c r="N30" s="3"/>
    </row>
    <row r="31" spans="1:14">
      <c r="A31" s="7" t="s">
        <v>128</v>
      </c>
      <c r="B31" s="7" t="s">
        <v>129</v>
      </c>
      <c r="C31" s="7" t="s">
        <v>130</v>
      </c>
      <c r="D31" s="7" t="s">
        <v>63</v>
      </c>
      <c r="E31" s="14">
        <v>4</v>
      </c>
      <c r="F31" s="14"/>
      <c r="G31" s="14">
        <f>E31*F31</f>
        <v>0</v>
      </c>
      <c r="H31" s="14"/>
      <c r="I31" s="14">
        <f>E31*H31</f>
        <v>0</v>
      </c>
      <c r="J31" s="14">
        <f t="shared" si="6"/>
        <v>0</v>
      </c>
      <c r="K31" s="14">
        <f t="shared" si="6"/>
        <v>0</v>
      </c>
      <c r="L31" s="7" t="s">
        <v>13</v>
      </c>
      <c r="M31" s="3"/>
      <c r="N31" s="3"/>
    </row>
    <row r="32" spans="1:14">
      <c r="A32" s="7" t="s">
        <v>131</v>
      </c>
      <c r="B32" s="7" t="s">
        <v>44</v>
      </c>
      <c r="C32" s="7" t="s">
        <v>132</v>
      </c>
      <c r="D32" s="7" t="s">
        <v>63</v>
      </c>
      <c r="E32" s="14">
        <v>10</v>
      </c>
      <c r="F32" s="14"/>
      <c r="G32" s="14">
        <f>E32*F32</f>
        <v>0</v>
      </c>
      <c r="H32" s="14"/>
      <c r="I32" s="14">
        <f>E32*H32</f>
        <v>0</v>
      </c>
      <c r="J32" s="14">
        <f t="shared" si="6"/>
        <v>0</v>
      </c>
      <c r="K32" s="14">
        <f t="shared" si="6"/>
        <v>0</v>
      </c>
      <c r="L32" s="7" t="s">
        <v>13</v>
      </c>
      <c r="M32" s="3"/>
      <c r="N32" s="3"/>
    </row>
    <row r="33" spans="1:14">
      <c r="A33" s="7" t="s">
        <v>133</v>
      </c>
      <c r="B33" s="7" t="s">
        <v>134</v>
      </c>
      <c r="C33" s="7" t="s">
        <v>135</v>
      </c>
      <c r="D33" s="7" t="s">
        <v>63</v>
      </c>
      <c r="E33" s="14">
        <v>1</v>
      </c>
      <c r="F33" s="14"/>
      <c r="G33" s="14">
        <f>E33*F33</f>
        <v>0</v>
      </c>
      <c r="H33" s="14"/>
      <c r="I33" s="14">
        <f>E33*H33</f>
        <v>0</v>
      </c>
      <c r="J33" s="14">
        <f t="shared" si="6"/>
        <v>0</v>
      </c>
      <c r="K33" s="14">
        <f t="shared" si="6"/>
        <v>0</v>
      </c>
      <c r="L33" s="7" t="s">
        <v>13</v>
      </c>
      <c r="M33" s="3"/>
      <c r="N33" s="3"/>
    </row>
    <row r="34" spans="1:14">
      <c r="A34" s="7" t="s">
        <v>13</v>
      </c>
      <c r="B34" s="7" t="s">
        <v>136</v>
      </c>
      <c r="C34" s="7" t="s">
        <v>137</v>
      </c>
      <c r="D34" s="7" t="s">
        <v>138</v>
      </c>
      <c r="E34" s="14">
        <v>1</v>
      </c>
      <c r="F34" s="14"/>
      <c r="G34" s="14">
        <f>E34*F34</f>
        <v>0</v>
      </c>
      <c r="H34" s="14"/>
      <c r="I34" s="14">
        <f>E34*H34</f>
        <v>0</v>
      </c>
      <c r="J34" s="14">
        <f t="shared" si="6"/>
        <v>0</v>
      </c>
      <c r="K34" s="14">
        <f t="shared" si="6"/>
        <v>0</v>
      </c>
      <c r="L34" s="7" t="s">
        <v>13</v>
      </c>
      <c r="M34" s="3"/>
      <c r="N34" s="3"/>
    </row>
    <row r="35" spans="1:14">
      <c r="A35" s="16" t="s">
        <v>139</v>
      </c>
      <c r="B35" s="16" t="s">
        <v>13</v>
      </c>
      <c r="C35" s="16" t="s">
        <v>140</v>
      </c>
      <c r="D35" s="16" t="s">
        <v>13</v>
      </c>
      <c r="E35" s="17"/>
      <c r="F35" s="17"/>
      <c r="G35" s="17"/>
      <c r="H35" s="17"/>
      <c r="I35" s="17"/>
      <c r="J35" s="17"/>
      <c r="K35" s="17"/>
      <c r="L35" s="16" t="s">
        <v>13</v>
      </c>
      <c r="M35" s="3"/>
      <c r="N35" s="3"/>
    </row>
    <row r="36" spans="1:14">
      <c r="A36" s="7" t="s">
        <v>141</v>
      </c>
      <c r="B36" s="7" t="s">
        <v>142</v>
      </c>
      <c r="C36" s="7" t="s">
        <v>143</v>
      </c>
      <c r="D36" s="7" t="s">
        <v>63</v>
      </c>
      <c r="E36" s="14">
        <v>105</v>
      </c>
      <c r="F36" s="14"/>
      <c r="G36" s="14">
        <f>E36*F36</f>
        <v>0</v>
      </c>
      <c r="H36" s="14"/>
      <c r="I36" s="14">
        <f>E36*H36</f>
        <v>0</v>
      </c>
      <c r="J36" s="14">
        <f>F36+H36</f>
        <v>0</v>
      </c>
      <c r="K36" s="14">
        <f>G36+I36</f>
        <v>0</v>
      </c>
      <c r="L36" s="7" t="s">
        <v>13</v>
      </c>
      <c r="M36" s="3"/>
      <c r="N36" s="3"/>
    </row>
    <row r="37" spans="1:14">
      <c r="A37" s="7" t="s">
        <v>144</v>
      </c>
      <c r="B37" s="7" t="s">
        <v>145</v>
      </c>
      <c r="C37" s="7" t="s">
        <v>146</v>
      </c>
      <c r="D37" s="7" t="s">
        <v>63</v>
      </c>
      <c r="E37" s="14">
        <v>8</v>
      </c>
      <c r="F37" s="14"/>
      <c r="G37" s="14">
        <f>E37*F37</f>
        <v>0</v>
      </c>
      <c r="H37" s="14"/>
      <c r="I37" s="14">
        <f>E37*H37</f>
        <v>0</v>
      </c>
      <c r="J37" s="14">
        <f>F37+H37</f>
        <v>0</v>
      </c>
      <c r="K37" s="14">
        <f>G37+I37</f>
        <v>0</v>
      </c>
      <c r="L37" s="7" t="s">
        <v>13</v>
      </c>
      <c r="M37" s="3"/>
      <c r="N37" s="3"/>
    </row>
    <row r="38" spans="1:14">
      <c r="A38" s="16" t="s">
        <v>147</v>
      </c>
      <c r="B38" s="16" t="s">
        <v>13</v>
      </c>
      <c r="C38" s="16" t="s">
        <v>148</v>
      </c>
      <c r="D38" s="16" t="s">
        <v>13</v>
      </c>
      <c r="E38" s="17"/>
      <c r="F38" s="17"/>
      <c r="G38" s="17"/>
      <c r="H38" s="17"/>
      <c r="I38" s="17"/>
      <c r="J38" s="17"/>
      <c r="K38" s="17"/>
      <c r="L38" s="16" t="s">
        <v>13</v>
      </c>
      <c r="M38" s="3"/>
      <c r="N38" s="3"/>
    </row>
    <row r="39" spans="1:14">
      <c r="A39" s="16" t="s">
        <v>149</v>
      </c>
      <c r="B39" s="16" t="s">
        <v>13</v>
      </c>
      <c r="C39" s="16" t="s">
        <v>150</v>
      </c>
      <c r="D39" s="16" t="s">
        <v>13</v>
      </c>
      <c r="E39" s="17"/>
      <c r="F39" s="17"/>
      <c r="G39" s="17"/>
      <c r="H39" s="17"/>
      <c r="I39" s="17"/>
      <c r="J39" s="17"/>
      <c r="K39" s="17"/>
      <c r="L39" s="16" t="s">
        <v>13</v>
      </c>
      <c r="M39" s="3"/>
      <c r="N39" s="3"/>
    </row>
    <row r="40" spans="1:14">
      <c r="A40" s="7" t="s">
        <v>151</v>
      </c>
      <c r="B40" s="7" t="s">
        <v>152</v>
      </c>
      <c r="C40" s="7" t="s">
        <v>153</v>
      </c>
      <c r="D40" s="7" t="s">
        <v>63</v>
      </c>
      <c r="E40" s="14">
        <v>1</v>
      </c>
      <c r="F40" s="14"/>
      <c r="G40" s="14">
        <f>E40*F40</f>
        <v>0</v>
      </c>
      <c r="H40" s="14"/>
      <c r="I40" s="14">
        <f>E40*H40</f>
        <v>0</v>
      </c>
      <c r="J40" s="14">
        <f>F40+H40</f>
        <v>0</v>
      </c>
      <c r="K40" s="14">
        <f>G40+I40</f>
        <v>0</v>
      </c>
      <c r="L40" s="7" t="s">
        <v>13</v>
      </c>
      <c r="M40" s="3"/>
      <c r="N40" s="3"/>
    </row>
    <row r="41" spans="1:14">
      <c r="A41" s="16" t="s">
        <v>123</v>
      </c>
      <c r="B41" s="16" t="s">
        <v>13</v>
      </c>
      <c r="C41" s="16" t="s">
        <v>154</v>
      </c>
      <c r="D41" s="16" t="s">
        <v>13</v>
      </c>
      <c r="E41" s="17"/>
      <c r="F41" s="17"/>
      <c r="G41" s="17"/>
      <c r="H41" s="17"/>
      <c r="I41" s="17"/>
      <c r="J41" s="17"/>
      <c r="K41" s="17"/>
      <c r="L41" s="16" t="s">
        <v>13</v>
      </c>
      <c r="M41" s="3"/>
      <c r="N41" s="3"/>
    </row>
    <row r="42" spans="1:14">
      <c r="A42" s="7" t="s">
        <v>155</v>
      </c>
      <c r="B42" s="7" t="s">
        <v>156</v>
      </c>
      <c r="C42" s="7" t="s">
        <v>157</v>
      </c>
      <c r="D42" s="7" t="s">
        <v>63</v>
      </c>
      <c r="E42" s="14">
        <v>9</v>
      </c>
      <c r="F42" s="14"/>
      <c r="G42" s="14">
        <f t="shared" ref="G42:G47" si="7">E42*F42</f>
        <v>0</v>
      </c>
      <c r="H42" s="14"/>
      <c r="I42" s="14">
        <f t="shared" ref="I42:I47" si="8">E42*H42</f>
        <v>0</v>
      </c>
      <c r="J42" s="14">
        <f t="shared" ref="J42:K47" si="9">F42+H42</f>
        <v>0</v>
      </c>
      <c r="K42" s="14">
        <f t="shared" si="9"/>
        <v>0</v>
      </c>
      <c r="L42" s="7" t="s">
        <v>13</v>
      </c>
      <c r="M42" s="3"/>
      <c r="N42" s="3"/>
    </row>
    <row r="43" spans="1:14">
      <c r="A43" s="7" t="s">
        <v>158</v>
      </c>
      <c r="B43" s="7" t="s">
        <v>159</v>
      </c>
      <c r="C43" s="7" t="s">
        <v>160</v>
      </c>
      <c r="D43" s="7" t="s">
        <v>63</v>
      </c>
      <c r="E43" s="14">
        <v>13</v>
      </c>
      <c r="F43" s="14"/>
      <c r="G43" s="14">
        <f t="shared" si="7"/>
        <v>0</v>
      </c>
      <c r="H43" s="14"/>
      <c r="I43" s="14">
        <f t="shared" si="8"/>
        <v>0</v>
      </c>
      <c r="J43" s="14">
        <f t="shared" si="9"/>
        <v>0</v>
      </c>
      <c r="K43" s="14">
        <f t="shared" si="9"/>
        <v>0</v>
      </c>
      <c r="L43" s="7" t="s">
        <v>13</v>
      </c>
      <c r="M43" s="3"/>
      <c r="N43" s="3"/>
    </row>
    <row r="44" spans="1:14">
      <c r="A44" s="7" t="s">
        <v>161</v>
      </c>
      <c r="B44" s="7" t="s">
        <v>162</v>
      </c>
      <c r="C44" s="7" t="s">
        <v>163</v>
      </c>
      <c r="D44" s="7" t="s">
        <v>63</v>
      </c>
      <c r="E44" s="14">
        <v>1</v>
      </c>
      <c r="F44" s="14"/>
      <c r="G44" s="14">
        <f t="shared" si="7"/>
        <v>0</v>
      </c>
      <c r="H44" s="14"/>
      <c r="I44" s="14">
        <f t="shared" si="8"/>
        <v>0</v>
      </c>
      <c r="J44" s="14">
        <f t="shared" si="9"/>
        <v>0</v>
      </c>
      <c r="K44" s="14">
        <f t="shared" si="9"/>
        <v>0</v>
      </c>
      <c r="L44" s="7" t="s">
        <v>13</v>
      </c>
      <c r="M44" s="3"/>
      <c r="N44" s="3"/>
    </row>
    <row r="45" spans="1:14">
      <c r="A45" s="7" t="s">
        <v>164</v>
      </c>
      <c r="B45" s="7" t="s">
        <v>165</v>
      </c>
      <c r="C45" s="7" t="s">
        <v>166</v>
      </c>
      <c r="D45" s="7" t="s">
        <v>63</v>
      </c>
      <c r="E45" s="14">
        <v>2</v>
      </c>
      <c r="F45" s="14"/>
      <c r="G45" s="14">
        <f t="shared" si="7"/>
        <v>0</v>
      </c>
      <c r="H45" s="14"/>
      <c r="I45" s="14">
        <f t="shared" si="8"/>
        <v>0</v>
      </c>
      <c r="J45" s="14">
        <f t="shared" si="9"/>
        <v>0</v>
      </c>
      <c r="K45" s="14">
        <f t="shared" si="9"/>
        <v>0</v>
      </c>
      <c r="L45" s="7" t="s">
        <v>13</v>
      </c>
      <c r="M45" s="3"/>
      <c r="N45" s="3"/>
    </row>
    <row r="46" spans="1:14">
      <c r="A46" s="7" t="s">
        <v>167</v>
      </c>
      <c r="B46" s="7" t="s">
        <v>168</v>
      </c>
      <c r="C46" s="7" t="s">
        <v>169</v>
      </c>
      <c r="D46" s="7" t="s">
        <v>63</v>
      </c>
      <c r="E46" s="14">
        <v>1</v>
      </c>
      <c r="F46" s="14"/>
      <c r="G46" s="14">
        <f t="shared" si="7"/>
        <v>0</v>
      </c>
      <c r="H46" s="14"/>
      <c r="I46" s="14">
        <f t="shared" si="8"/>
        <v>0</v>
      </c>
      <c r="J46" s="14">
        <f t="shared" si="9"/>
        <v>0</v>
      </c>
      <c r="K46" s="14">
        <f t="shared" si="9"/>
        <v>0</v>
      </c>
      <c r="L46" s="7" t="s">
        <v>13</v>
      </c>
      <c r="M46" s="3"/>
      <c r="N46" s="3"/>
    </row>
    <row r="47" spans="1:14">
      <c r="A47" s="7" t="s">
        <v>170</v>
      </c>
      <c r="B47" s="7" t="s">
        <v>171</v>
      </c>
      <c r="C47" s="7" t="s">
        <v>172</v>
      </c>
      <c r="D47" s="7" t="s">
        <v>63</v>
      </c>
      <c r="E47" s="14">
        <v>36</v>
      </c>
      <c r="F47" s="14"/>
      <c r="G47" s="14">
        <f t="shared" si="7"/>
        <v>0</v>
      </c>
      <c r="H47" s="14"/>
      <c r="I47" s="14">
        <f t="shared" si="8"/>
        <v>0</v>
      </c>
      <c r="J47" s="14">
        <f t="shared" si="9"/>
        <v>0</v>
      </c>
      <c r="K47" s="14">
        <f t="shared" si="9"/>
        <v>0</v>
      </c>
      <c r="L47" s="7" t="s">
        <v>13</v>
      </c>
      <c r="M47" s="3"/>
      <c r="N47" s="3"/>
    </row>
    <row r="48" spans="1:14">
      <c r="A48" s="16" t="s">
        <v>173</v>
      </c>
      <c r="B48" s="16" t="s">
        <v>13</v>
      </c>
      <c r="C48" s="16" t="s">
        <v>174</v>
      </c>
      <c r="D48" s="16" t="s">
        <v>13</v>
      </c>
      <c r="E48" s="17"/>
      <c r="F48" s="17"/>
      <c r="G48" s="17"/>
      <c r="H48" s="17"/>
      <c r="I48" s="17"/>
      <c r="J48" s="17"/>
      <c r="K48" s="17"/>
      <c r="L48" s="16" t="s">
        <v>13</v>
      </c>
      <c r="M48" s="3"/>
      <c r="N48" s="3"/>
    </row>
    <row r="49" spans="1:14">
      <c r="A49" s="7" t="s">
        <v>175</v>
      </c>
      <c r="B49" s="7" t="s">
        <v>176</v>
      </c>
      <c r="C49" s="7" t="s">
        <v>177</v>
      </c>
      <c r="D49" s="7" t="s">
        <v>178</v>
      </c>
      <c r="E49" s="14">
        <v>450</v>
      </c>
      <c r="F49" s="14"/>
      <c r="G49" s="14">
        <f>E49*F49</f>
        <v>0</v>
      </c>
      <c r="H49" s="14"/>
      <c r="I49" s="14">
        <f>E49*H49</f>
        <v>0</v>
      </c>
      <c r="J49" s="14">
        <f t="shared" ref="J49:K51" si="10">F49+H49</f>
        <v>0</v>
      </c>
      <c r="K49" s="14">
        <f t="shared" si="10"/>
        <v>0</v>
      </c>
      <c r="L49" s="7" t="s">
        <v>13</v>
      </c>
      <c r="M49" s="3"/>
      <c r="N49" s="3"/>
    </row>
    <row r="50" spans="1:14">
      <c r="A50" s="7" t="s">
        <v>179</v>
      </c>
      <c r="B50" s="7" t="s">
        <v>180</v>
      </c>
      <c r="C50" s="7" t="s">
        <v>181</v>
      </c>
      <c r="D50" s="7" t="s">
        <v>178</v>
      </c>
      <c r="E50" s="14">
        <v>680</v>
      </c>
      <c r="F50" s="14"/>
      <c r="G50" s="14">
        <f>E50*F50</f>
        <v>0</v>
      </c>
      <c r="H50" s="14"/>
      <c r="I50" s="14">
        <f>E50*H50</f>
        <v>0</v>
      </c>
      <c r="J50" s="14">
        <f t="shared" si="10"/>
        <v>0</v>
      </c>
      <c r="K50" s="14">
        <f t="shared" si="10"/>
        <v>0</v>
      </c>
      <c r="L50" s="7" t="s">
        <v>13</v>
      </c>
      <c r="M50" s="3"/>
      <c r="N50" s="3"/>
    </row>
    <row r="51" spans="1:14">
      <c r="A51" s="7" t="s">
        <v>182</v>
      </c>
      <c r="B51" s="7" t="s">
        <v>183</v>
      </c>
      <c r="C51" s="7" t="s">
        <v>184</v>
      </c>
      <c r="D51" s="7" t="s">
        <v>178</v>
      </c>
      <c r="E51" s="14">
        <v>45</v>
      </c>
      <c r="F51" s="14"/>
      <c r="G51" s="14">
        <f>E51*F51</f>
        <v>0</v>
      </c>
      <c r="H51" s="14"/>
      <c r="I51" s="14">
        <f>E51*H51</f>
        <v>0</v>
      </c>
      <c r="J51" s="14">
        <f t="shared" si="10"/>
        <v>0</v>
      </c>
      <c r="K51" s="14">
        <f t="shared" si="10"/>
        <v>0</v>
      </c>
      <c r="L51" s="7" t="s">
        <v>13</v>
      </c>
      <c r="M51" s="3"/>
      <c r="N51" s="3"/>
    </row>
    <row r="52" spans="1:14">
      <c r="A52" s="16" t="s">
        <v>185</v>
      </c>
      <c r="B52" s="16" t="s">
        <v>13</v>
      </c>
      <c r="C52" s="16" t="s">
        <v>174</v>
      </c>
      <c r="D52" s="16" t="s">
        <v>13</v>
      </c>
      <c r="E52" s="17"/>
      <c r="F52" s="17"/>
      <c r="G52" s="17"/>
      <c r="H52" s="17"/>
      <c r="I52" s="17"/>
      <c r="J52" s="17"/>
      <c r="K52" s="17"/>
      <c r="L52" s="16" t="s">
        <v>13</v>
      </c>
      <c r="M52" s="3"/>
      <c r="N52" s="3"/>
    </row>
    <row r="53" spans="1:14">
      <c r="A53" s="7" t="s">
        <v>186</v>
      </c>
      <c r="B53" s="7" t="s">
        <v>187</v>
      </c>
      <c r="C53" s="7" t="s">
        <v>188</v>
      </c>
      <c r="D53" s="7" t="s">
        <v>178</v>
      </c>
      <c r="E53" s="14">
        <v>47</v>
      </c>
      <c r="F53" s="14"/>
      <c r="G53" s="14">
        <f>E53*F53</f>
        <v>0</v>
      </c>
      <c r="H53" s="14"/>
      <c r="I53" s="14">
        <f>E53*H53</f>
        <v>0</v>
      </c>
      <c r="J53" s="14">
        <f>F53+H53</f>
        <v>0</v>
      </c>
      <c r="K53" s="14">
        <f>G53+I53</f>
        <v>0</v>
      </c>
      <c r="L53" s="7" t="s">
        <v>13</v>
      </c>
      <c r="M53" s="3"/>
      <c r="N53" s="3"/>
    </row>
    <row r="54" spans="1:14">
      <c r="A54" s="7" t="s">
        <v>189</v>
      </c>
      <c r="B54" s="7" t="s">
        <v>190</v>
      </c>
      <c r="C54" s="7" t="s">
        <v>191</v>
      </c>
      <c r="D54" s="7" t="s">
        <v>178</v>
      </c>
      <c r="E54" s="14">
        <v>63</v>
      </c>
      <c r="F54" s="14"/>
      <c r="G54" s="14">
        <f>E54*F54</f>
        <v>0</v>
      </c>
      <c r="H54" s="14"/>
      <c r="I54" s="14">
        <f>E54*H54</f>
        <v>0</v>
      </c>
      <c r="J54" s="14">
        <f>F54+H54</f>
        <v>0</v>
      </c>
      <c r="K54" s="14">
        <f>G54+I54</f>
        <v>0</v>
      </c>
      <c r="L54" s="7" t="s">
        <v>13</v>
      </c>
      <c r="M54" s="3"/>
      <c r="N54" s="3"/>
    </row>
    <row r="55" spans="1:14">
      <c r="A55" s="16" t="s">
        <v>192</v>
      </c>
      <c r="B55" s="16" t="s">
        <v>13</v>
      </c>
      <c r="C55" s="16" t="s">
        <v>193</v>
      </c>
      <c r="D55" s="16" t="s">
        <v>13</v>
      </c>
      <c r="E55" s="17"/>
      <c r="F55" s="17"/>
      <c r="G55" s="17"/>
      <c r="H55" s="17"/>
      <c r="I55" s="17"/>
      <c r="J55" s="17"/>
      <c r="K55" s="17"/>
      <c r="L55" s="16" t="s">
        <v>13</v>
      </c>
      <c r="M55" s="3"/>
      <c r="N55" s="3"/>
    </row>
    <row r="56" spans="1:14">
      <c r="A56" s="7" t="s">
        <v>194</v>
      </c>
      <c r="B56" s="7" t="s">
        <v>195</v>
      </c>
      <c r="C56" s="7" t="s">
        <v>196</v>
      </c>
      <c r="D56" s="7" t="s">
        <v>178</v>
      </c>
      <c r="E56" s="14">
        <v>280</v>
      </c>
      <c r="F56" s="14"/>
      <c r="G56" s="14">
        <f>E56*F56</f>
        <v>0</v>
      </c>
      <c r="H56" s="14"/>
      <c r="I56" s="14">
        <f>E56*H56</f>
        <v>0</v>
      </c>
      <c r="J56" s="14">
        <f>F56+H56</f>
        <v>0</v>
      </c>
      <c r="K56" s="14">
        <f>G56+I56</f>
        <v>0</v>
      </c>
      <c r="L56" s="7" t="s">
        <v>13</v>
      </c>
      <c r="M56" s="3"/>
      <c r="N56" s="3"/>
    </row>
    <row r="57" spans="1:14">
      <c r="A57" s="16" t="s">
        <v>197</v>
      </c>
      <c r="B57" s="16" t="s">
        <v>13</v>
      </c>
      <c r="C57" s="16" t="s">
        <v>198</v>
      </c>
      <c r="D57" s="16" t="s">
        <v>13</v>
      </c>
      <c r="E57" s="17"/>
      <c r="F57" s="17"/>
      <c r="G57" s="17"/>
      <c r="H57" s="17"/>
      <c r="I57" s="17"/>
      <c r="J57" s="17"/>
      <c r="K57" s="17"/>
      <c r="L57" s="16" t="s">
        <v>13</v>
      </c>
      <c r="M57" s="3"/>
      <c r="N57" s="3"/>
    </row>
    <row r="58" spans="1:14">
      <c r="A58" s="7" t="s">
        <v>199</v>
      </c>
      <c r="B58" s="7" t="s">
        <v>200</v>
      </c>
      <c r="C58" s="7" t="s">
        <v>201</v>
      </c>
      <c r="D58" s="7" t="s">
        <v>63</v>
      </c>
      <c r="E58" s="14">
        <v>16</v>
      </c>
      <c r="F58" s="14"/>
      <c r="G58" s="14">
        <f>E58*F58</f>
        <v>0</v>
      </c>
      <c r="H58" s="14"/>
      <c r="I58" s="14">
        <f>E58*H58</f>
        <v>0</v>
      </c>
      <c r="J58" s="14">
        <f t="shared" ref="J58:K61" si="11">F58+H58</f>
        <v>0</v>
      </c>
      <c r="K58" s="14">
        <f t="shared" si="11"/>
        <v>0</v>
      </c>
      <c r="L58" s="7" t="s">
        <v>13</v>
      </c>
      <c r="M58" s="3"/>
      <c r="N58" s="3"/>
    </row>
    <row r="59" spans="1:14">
      <c r="A59" s="7" t="s">
        <v>202</v>
      </c>
      <c r="B59" s="7" t="s">
        <v>203</v>
      </c>
      <c r="C59" s="7" t="s">
        <v>204</v>
      </c>
      <c r="D59" s="7" t="s">
        <v>63</v>
      </c>
      <c r="E59" s="14">
        <v>16</v>
      </c>
      <c r="F59" s="14"/>
      <c r="G59" s="14">
        <f>E59*F59</f>
        <v>0</v>
      </c>
      <c r="H59" s="14"/>
      <c r="I59" s="14">
        <f>E59*H59</f>
        <v>0</v>
      </c>
      <c r="J59" s="14">
        <f t="shared" si="11"/>
        <v>0</v>
      </c>
      <c r="K59" s="14">
        <f t="shared" si="11"/>
        <v>0</v>
      </c>
      <c r="L59" s="7" t="s">
        <v>13</v>
      </c>
      <c r="M59" s="3"/>
      <c r="N59" s="3"/>
    </row>
    <row r="60" spans="1:14">
      <c r="A60" s="7" t="s">
        <v>205</v>
      </c>
      <c r="B60" s="7" t="s">
        <v>206</v>
      </c>
      <c r="C60" s="7" t="s">
        <v>207</v>
      </c>
      <c r="D60" s="7" t="s">
        <v>63</v>
      </c>
      <c r="E60" s="14">
        <v>16</v>
      </c>
      <c r="F60" s="14"/>
      <c r="G60" s="14">
        <f>E60*F60</f>
        <v>0</v>
      </c>
      <c r="H60" s="14"/>
      <c r="I60" s="14">
        <f>E60*H60</f>
        <v>0</v>
      </c>
      <c r="J60" s="14">
        <f t="shared" si="11"/>
        <v>0</v>
      </c>
      <c r="K60" s="14">
        <f t="shared" si="11"/>
        <v>0</v>
      </c>
      <c r="L60" s="7" t="s">
        <v>13</v>
      </c>
      <c r="M60" s="3"/>
      <c r="N60" s="3"/>
    </row>
    <row r="61" spans="1:14">
      <c r="A61" s="7" t="s">
        <v>208</v>
      </c>
      <c r="B61" s="7" t="s">
        <v>209</v>
      </c>
      <c r="C61" s="7" t="s">
        <v>210</v>
      </c>
      <c r="D61" s="7" t="s">
        <v>63</v>
      </c>
      <c r="E61" s="14">
        <v>1</v>
      </c>
      <c r="F61" s="14"/>
      <c r="G61" s="14">
        <f>E61*F61</f>
        <v>0</v>
      </c>
      <c r="H61" s="14"/>
      <c r="I61" s="14">
        <f>E61*H61</f>
        <v>0</v>
      </c>
      <c r="J61" s="14">
        <f t="shared" si="11"/>
        <v>0</v>
      </c>
      <c r="K61" s="14">
        <f t="shared" si="11"/>
        <v>0</v>
      </c>
      <c r="L61" s="7" t="s">
        <v>13</v>
      </c>
      <c r="M61" s="3"/>
      <c r="N61" s="3"/>
    </row>
    <row r="62" spans="1:14">
      <c r="A62" s="16" t="s">
        <v>211</v>
      </c>
      <c r="B62" s="16" t="s">
        <v>13</v>
      </c>
      <c r="C62" s="16" t="s">
        <v>212</v>
      </c>
      <c r="D62" s="16" t="s">
        <v>13</v>
      </c>
      <c r="E62" s="17"/>
      <c r="F62" s="17"/>
      <c r="G62" s="17"/>
      <c r="H62" s="17"/>
      <c r="I62" s="17"/>
      <c r="J62" s="17"/>
      <c r="K62" s="17"/>
      <c r="L62" s="16" t="s">
        <v>13</v>
      </c>
      <c r="M62" s="3"/>
      <c r="N62" s="3"/>
    </row>
    <row r="63" spans="1:14">
      <c r="A63" s="7" t="s">
        <v>213</v>
      </c>
      <c r="B63" s="7" t="s">
        <v>214</v>
      </c>
      <c r="C63" s="7" t="s">
        <v>215</v>
      </c>
      <c r="D63" s="7" t="s">
        <v>63</v>
      </c>
      <c r="E63" s="14">
        <v>1</v>
      </c>
      <c r="F63" s="17"/>
      <c r="G63" s="17"/>
      <c r="H63" s="14"/>
      <c r="I63" s="14">
        <f>E63*H63</f>
        <v>0</v>
      </c>
      <c r="J63" s="14">
        <f>F63+H63</f>
        <v>0</v>
      </c>
      <c r="K63" s="14">
        <f>G63+I63</f>
        <v>0</v>
      </c>
      <c r="L63" s="7" t="s">
        <v>13</v>
      </c>
      <c r="M63" s="3"/>
      <c r="N63" s="3"/>
    </row>
    <row r="64" spans="1:14">
      <c r="A64" s="7" t="s">
        <v>216</v>
      </c>
      <c r="B64" s="7" t="s">
        <v>217</v>
      </c>
      <c r="C64" s="7" t="s">
        <v>218</v>
      </c>
      <c r="D64" s="7" t="s">
        <v>63</v>
      </c>
      <c r="E64" s="14">
        <v>51</v>
      </c>
      <c r="F64" s="17"/>
      <c r="G64" s="17"/>
      <c r="H64" s="14"/>
      <c r="I64" s="14">
        <f>E64*H64</f>
        <v>0</v>
      </c>
      <c r="J64" s="14">
        <f>F64+H64</f>
        <v>0</v>
      </c>
      <c r="K64" s="14">
        <f>G64+I64</f>
        <v>0</v>
      </c>
      <c r="L64" s="7" t="s">
        <v>13</v>
      </c>
      <c r="M64" s="3"/>
      <c r="N64" s="3"/>
    </row>
    <row r="65" spans="1:14">
      <c r="A65" s="16" t="s">
        <v>219</v>
      </c>
      <c r="B65" s="16" t="s">
        <v>13</v>
      </c>
      <c r="C65" s="16" t="s">
        <v>220</v>
      </c>
      <c r="D65" s="16" t="s">
        <v>13</v>
      </c>
      <c r="E65" s="17"/>
      <c r="F65" s="17"/>
      <c r="G65" s="17"/>
      <c r="H65" s="17"/>
      <c r="I65" s="17"/>
      <c r="J65" s="17"/>
      <c r="K65" s="17"/>
      <c r="L65" s="16" t="s">
        <v>13</v>
      </c>
      <c r="M65" s="3"/>
      <c r="N65" s="3"/>
    </row>
    <row r="66" spans="1:14">
      <c r="A66" s="7" t="s">
        <v>221</v>
      </c>
      <c r="B66" s="7" t="s">
        <v>222</v>
      </c>
      <c r="C66" s="7" t="s">
        <v>223</v>
      </c>
      <c r="D66" s="7" t="s">
        <v>63</v>
      </c>
      <c r="E66" s="14">
        <v>124</v>
      </c>
      <c r="F66" s="17"/>
      <c r="G66" s="17"/>
      <c r="H66" s="14"/>
      <c r="I66" s="14">
        <f>E66*H66</f>
        <v>0</v>
      </c>
      <c r="J66" s="14">
        <f t="shared" ref="J66:K68" si="12">F66+H66</f>
        <v>0</v>
      </c>
      <c r="K66" s="14">
        <f t="shared" si="12"/>
        <v>0</v>
      </c>
      <c r="L66" s="7" t="s">
        <v>13</v>
      </c>
      <c r="M66" s="3"/>
      <c r="N66" s="3"/>
    </row>
    <row r="67" spans="1:14">
      <c r="A67" s="7" t="s">
        <v>224</v>
      </c>
      <c r="B67" s="7" t="s">
        <v>225</v>
      </c>
      <c r="C67" s="7" t="s">
        <v>226</v>
      </c>
      <c r="D67" s="7" t="s">
        <v>63</v>
      </c>
      <c r="E67" s="14">
        <v>8</v>
      </c>
      <c r="F67" s="17"/>
      <c r="G67" s="17"/>
      <c r="H67" s="14"/>
      <c r="I67" s="14">
        <f>E67*H67</f>
        <v>0</v>
      </c>
      <c r="J67" s="14">
        <f t="shared" si="12"/>
        <v>0</v>
      </c>
      <c r="K67" s="14">
        <f t="shared" si="12"/>
        <v>0</v>
      </c>
      <c r="L67" s="7" t="s">
        <v>13</v>
      </c>
      <c r="M67" s="3"/>
      <c r="N67" s="3"/>
    </row>
    <row r="68" spans="1:14">
      <c r="A68" s="7" t="s">
        <v>227</v>
      </c>
      <c r="B68" s="7" t="s">
        <v>228</v>
      </c>
      <c r="C68" s="7" t="s">
        <v>229</v>
      </c>
      <c r="D68" s="7" t="s">
        <v>63</v>
      </c>
      <c r="E68" s="14">
        <v>4</v>
      </c>
      <c r="F68" s="17"/>
      <c r="G68" s="17"/>
      <c r="H68" s="14"/>
      <c r="I68" s="14">
        <f>E68*H68</f>
        <v>0</v>
      </c>
      <c r="J68" s="14">
        <f t="shared" si="12"/>
        <v>0</v>
      </c>
      <c r="K68" s="14">
        <f t="shared" si="12"/>
        <v>0</v>
      </c>
      <c r="L68" s="7" t="s">
        <v>13</v>
      </c>
      <c r="M68" s="3"/>
      <c r="N68" s="3"/>
    </row>
    <row r="69" spans="1:14">
      <c r="A69" s="16" t="s">
        <v>230</v>
      </c>
      <c r="B69" s="16" t="s">
        <v>13</v>
      </c>
      <c r="C69" s="16" t="s">
        <v>231</v>
      </c>
      <c r="D69" s="16" t="s">
        <v>13</v>
      </c>
      <c r="E69" s="17"/>
      <c r="F69" s="17"/>
      <c r="G69" s="17"/>
      <c r="H69" s="17"/>
      <c r="I69" s="17"/>
      <c r="J69" s="17"/>
      <c r="K69" s="17"/>
      <c r="L69" s="16" t="s">
        <v>13</v>
      </c>
      <c r="M69" s="3"/>
      <c r="N69" s="3"/>
    </row>
    <row r="70" spans="1:14">
      <c r="A70" s="7" t="s">
        <v>232</v>
      </c>
      <c r="B70" s="7" t="s">
        <v>233</v>
      </c>
      <c r="C70" s="7" t="s">
        <v>234</v>
      </c>
      <c r="D70" s="7" t="s">
        <v>235</v>
      </c>
      <c r="E70" s="14">
        <v>10</v>
      </c>
      <c r="F70" s="17"/>
      <c r="G70" s="17"/>
      <c r="H70" s="14"/>
      <c r="I70" s="14">
        <f>E70*H70</f>
        <v>0</v>
      </c>
      <c r="J70" s="14">
        <f t="shared" ref="J70:K74" si="13">F70+H70</f>
        <v>0</v>
      </c>
      <c r="K70" s="14">
        <f t="shared" si="13"/>
        <v>0</v>
      </c>
      <c r="L70" s="7" t="s">
        <v>13</v>
      </c>
      <c r="M70" s="3"/>
      <c r="N70" s="3"/>
    </row>
    <row r="71" spans="1:14">
      <c r="A71" s="7" t="s">
        <v>236</v>
      </c>
      <c r="B71" s="7" t="s">
        <v>237</v>
      </c>
      <c r="C71" s="7" t="s">
        <v>238</v>
      </c>
      <c r="D71" s="7" t="s">
        <v>235</v>
      </c>
      <c r="E71" s="14">
        <v>15</v>
      </c>
      <c r="F71" s="17"/>
      <c r="G71" s="17"/>
      <c r="H71" s="14"/>
      <c r="I71" s="14">
        <f>E71*H71</f>
        <v>0</v>
      </c>
      <c r="J71" s="14">
        <f t="shared" si="13"/>
        <v>0</v>
      </c>
      <c r="K71" s="14">
        <f t="shared" si="13"/>
        <v>0</v>
      </c>
      <c r="L71" s="7" t="s">
        <v>13</v>
      </c>
      <c r="M71" s="3"/>
      <c r="N71" s="3"/>
    </row>
    <row r="72" spans="1:14">
      <c r="A72" s="7" t="s">
        <v>239</v>
      </c>
      <c r="B72" s="7" t="s">
        <v>240</v>
      </c>
      <c r="C72" s="7" t="s">
        <v>241</v>
      </c>
      <c r="D72" s="7" t="s">
        <v>235</v>
      </c>
      <c r="E72" s="14">
        <v>35</v>
      </c>
      <c r="F72" s="17"/>
      <c r="G72" s="17"/>
      <c r="H72" s="14"/>
      <c r="I72" s="14">
        <f>E72*H72</f>
        <v>0</v>
      </c>
      <c r="J72" s="14">
        <f t="shared" si="13"/>
        <v>0</v>
      </c>
      <c r="K72" s="14">
        <f t="shared" si="13"/>
        <v>0</v>
      </c>
      <c r="L72" s="7" t="s">
        <v>13</v>
      </c>
      <c r="M72" s="3"/>
      <c r="N72" s="3"/>
    </row>
    <row r="73" spans="1:14">
      <c r="A73" s="7" t="s">
        <v>242</v>
      </c>
      <c r="B73" s="7" t="s">
        <v>243</v>
      </c>
      <c r="C73" s="7" t="s">
        <v>244</v>
      </c>
      <c r="D73" s="7" t="s">
        <v>235</v>
      </c>
      <c r="E73" s="14">
        <v>45</v>
      </c>
      <c r="F73" s="17"/>
      <c r="G73" s="17"/>
      <c r="H73" s="14"/>
      <c r="I73" s="14">
        <f>E73*H73</f>
        <v>0</v>
      </c>
      <c r="J73" s="14">
        <f t="shared" si="13"/>
        <v>0</v>
      </c>
      <c r="K73" s="14">
        <f t="shared" si="13"/>
        <v>0</v>
      </c>
      <c r="L73" s="7" t="s">
        <v>13</v>
      </c>
      <c r="M73" s="3"/>
      <c r="N73" s="3"/>
    </row>
    <row r="74" spans="1:14">
      <c r="A74" s="7" t="s">
        <v>245</v>
      </c>
      <c r="B74" s="7" t="s">
        <v>246</v>
      </c>
      <c r="C74" s="7" t="s">
        <v>247</v>
      </c>
      <c r="D74" s="7" t="s">
        <v>235</v>
      </c>
      <c r="E74" s="14">
        <v>25</v>
      </c>
      <c r="F74" s="17"/>
      <c r="G74" s="17"/>
      <c r="H74" s="14"/>
      <c r="I74" s="14">
        <f>E74*H74</f>
        <v>0</v>
      </c>
      <c r="J74" s="14">
        <f t="shared" si="13"/>
        <v>0</v>
      </c>
      <c r="K74" s="14">
        <f t="shared" si="13"/>
        <v>0</v>
      </c>
      <c r="L74" s="7" t="s">
        <v>13</v>
      </c>
      <c r="M74" s="3"/>
      <c r="N74" s="3"/>
    </row>
    <row r="75" spans="1:14">
      <c r="A75" s="16" t="s">
        <v>248</v>
      </c>
      <c r="B75" s="16" t="s">
        <v>13</v>
      </c>
      <c r="C75" s="16" t="s">
        <v>249</v>
      </c>
      <c r="D75" s="16" t="s">
        <v>13</v>
      </c>
      <c r="E75" s="17"/>
      <c r="F75" s="17"/>
      <c r="G75" s="17"/>
      <c r="H75" s="17"/>
      <c r="I75" s="17"/>
      <c r="J75" s="17"/>
      <c r="K75" s="17"/>
      <c r="L75" s="16" t="s">
        <v>13</v>
      </c>
      <c r="M75" s="3"/>
      <c r="N75" s="3"/>
    </row>
    <row r="76" spans="1:14">
      <c r="A76" s="7" t="s">
        <v>250</v>
      </c>
      <c r="B76" s="7" t="s">
        <v>251</v>
      </c>
      <c r="C76" s="7" t="s">
        <v>252</v>
      </c>
      <c r="D76" s="7" t="s">
        <v>235</v>
      </c>
      <c r="E76" s="14">
        <v>30</v>
      </c>
      <c r="F76" s="17"/>
      <c r="G76" s="17"/>
      <c r="H76" s="14"/>
      <c r="I76" s="14">
        <f>E76*H76</f>
        <v>0</v>
      </c>
      <c r="J76" s="14">
        <f>F76+H76</f>
        <v>0</v>
      </c>
      <c r="K76" s="14">
        <f>G76+I76</f>
        <v>0</v>
      </c>
      <c r="L76" s="7" t="s">
        <v>13</v>
      </c>
      <c r="M76" s="3"/>
      <c r="N76" s="3"/>
    </row>
    <row r="77" spans="1:14">
      <c r="A77" s="16" t="s">
        <v>253</v>
      </c>
      <c r="B77" s="16" t="s">
        <v>13</v>
      </c>
      <c r="C77" s="16" t="s">
        <v>254</v>
      </c>
      <c r="D77" s="16" t="s">
        <v>13</v>
      </c>
      <c r="E77" s="17"/>
      <c r="F77" s="17"/>
      <c r="G77" s="17"/>
      <c r="H77" s="17"/>
      <c r="I77" s="17"/>
      <c r="J77" s="17"/>
      <c r="K77" s="17"/>
      <c r="L77" s="16" t="s">
        <v>13</v>
      </c>
      <c r="M77" s="3"/>
      <c r="N77" s="3"/>
    </row>
    <row r="78" spans="1:14">
      <c r="A78" s="16" t="s">
        <v>255</v>
      </c>
      <c r="B78" s="16" t="s">
        <v>13</v>
      </c>
      <c r="C78" s="16" t="s">
        <v>256</v>
      </c>
      <c r="D78" s="16" t="s">
        <v>13</v>
      </c>
      <c r="E78" s="17"/>
      <c r="F78" s="17"/>
      <c r="G78" s="17"/>
      <c r="H78" s="17"/>
      <c r="I78" s="17"/>
      <c r="J78" s="17"/>
      <c r="K78" s="17"/>
      <c r="L78" s="16" t="s">
        <v>13</v>
      </c>
      <c r="M78" s="3"/>
      <c r="N78" s="3"/>
    </row>
    <row r="79" spans="1:14">
      <c r="A79" s="7" t="s">
        <v>257</v>
      </c>
      <c r="B79" s="7" t="s">
        <v>258</v>
      </c>
      <c r="C79" s="7" t="s">
        <v>259</v>
      </c>
      <c r="D79" s="7" t="s">
        <v>235</v>
      </c>
      <c r="E79" s="14">
        <v>42</v>
      </c>
      <c r="F79" s="17"/>
      <c r="G79" s="17"/>
      <c r="H79" s="14"/>
      <c r="I79" s="14">
        <f>E79*H79</f>
        <v>0</v>
      </c>
      <c r="J79" s="14">
        <f>F79+H79</f>
        <v>0</v>
      </c>
      <c r="K79" s="14">
        <f>G79+I79</f>
        <v>0</v>
      </c>
      <c r="L79" s="7" t="s">
        <v>13</v>
      </c>
      <c r="M79" s="3"/>
      <c r="N79" s="3"/>
    </row>
    <row r="80" spans="1:14">
      <c r="A80" s="6" t="s">
        <v>13</v>
      </c>
      <c r="B80" s="6" t="s">
        <v>13</v>
      </c>
      <c r="C80" s="6" t="s">
        <v>260</v>
      </c>
      <c r="D80" s="6" t="s">
        <v>13</v>
      </c>
      <c r="E80" s="15"/>
      <c r="F80" s="15"/>
      <c r="G80" s="15">
        <f>SUM(G18:G79)</f>
        <v>0</v>
      </c>
      <c r="H80" s="15"/>
      <c r="I80" s="15">
        <f>SUM(I18:I79)</f>
        <v>0</v>
      </c>
      <c r="J80" s="15"/>
      <c r="K80" s="15">
        <f>SUM(K18:K79)</f>
        <v>0</v>
      </c>
      <c r="L80" s="6" t="s">
        <v>13</v>
      </c>
      <c r="M80" s="3"/>
      <c r="N80" s="3"/>
    </row>
    <row r="81" spans="1:14">
      <c r="A81" s="6" t="s">
        <v>13</v>
      </c>
      <c r="B81" s="6" t="s">
        <v>13</v>
      </c>
      <c r="C81" s="6" t="s">
        <v>261</v>
      </c>
      <c r="D81" s="6" t="s">
        <v>13</v>
      </c>
      <c r="E81" s="15"/>
      <c r="F81" s="15"/>
      <c r="G81" s="15"/>
      <c r="H81" s="15"/>
      <c r="I81" s="15"/>
      <c r="J81" s="15"/>
      <c r="K81" s="15"/>
      <c r="L81" s="6" t="s">
        <v>13</v>
      </c>
      <c r="M81" s="3"/>
      <c r="N81" s="3"/>
    </row>
    <row r="82" spans="1:14">
      <c r="A82" s="7" t="s">
        <v>13</v>
      </c>
      <c r="B82" s="7" t="s">
        <v>262</v>
      </c>
      <c r="C82" s="7" t="s">
        <v>263</v>
      </c>
      <c r="D82" s="7" t="s">
        <v>63</v>
      </c>
      <c r="E82" s="14">
        <v>29</v>
      </c>
      <c r="F82" s="14"/>
      <c r="G82" s="14">
        <f t="shared" ref="G82:G92" si="14">E82*F82</f>
        <v>0</v>
      </c>
      <c r="H82" s="14"/>
      <c r="I82" s="14">
        <f t="shared" ref="I82:I92" si="15">E82*H82</f>
        <v>0</v>
      </c>
      <c r="J82" s="14">
        <f t="shared" ref="J82:J92" si="16">F82+H82</f>
        <v>0</v>
      </c>
      <c r="K82" s="14">
        <f t="shared" ref="K82:K92" si="17">G82+I82</f>
        <v>0</v>
      </c>
      <c r="L82" s="7" t="s">
        <v>13</v>
      </c>
      <c r="M82" s="3"/>
      <c r="N82" s="3"/>
    </row>
    <row r="83" spans="1:14">
      <c r="A83" s="7" t="s">
        <v>13</v>
      </c>
      <c r="B83" s="7" t="s">
        <v>264</v>
      </c>
      <c r="C83" s="7" t="s">
        <v>265</v>
      </c>
      <c r="D83" s="7" t="s">
        <v>178</v>
      </c>
      <c r="E83" s="14">
        <v>4200</v>
      </c>
      <c r="F83" s="14"/>
      <c r="G83" s="14">
        <f t="shared" si="14"/>
        <v>0</v>
      </c>
      <c r="H83" s="14"/>
      <c r="I83" s="14">
        <f t="shared" si="15"/>
        <v>0</v>
      </c>
      <c r="J83" s="14">
        <f t="shared" si="16"/>
        <v>0</v>
      </c>
      <c r="K83" s="14">
        <f t="shared" si="17"/>
        <v>0</v>
      </c>
      <c r="L83" s="7" t="s">
        <v>13</v>
      </c>
      <c r="M83" s="3"/>
      <c r="N83" s="3"/>
    </row>
    <row r="84" spans="1:14">
      <c r="A84" s="7" t="s">
        <v>13</v>
      </c>
      <c r="B84" s="7" t="s">
        <v>266</v>
      </c>
      <c r="C84" s="7" t="s">
        <v>267</v>
      </c>
      <c r="D84" s="7" t="s">
        <v>63</v>
      </c>
      <c r="E84" s="14">
        <v>29</v>
      </c>
      <c r="F84" s="14"/>
      <c r="G84" s="14">
        <f t="shared" si="14"/>
        <v>0</v>
      </c>
      <c r="H84" s="14"/>
      <c r="I84" s="14">
        <f t="shared" si="15"/>
        <v>0</v>
      </c>
      <c r="J84" s="14">
        <f t="shared" si="16"/>
        <v>0</v>
      </c>
      <c r="K84" s="14">
        <f t="shared" si="17"/>
        <v>0</v>
      </c>
      <c r="L84" s="7" t="s">
        <v>13</v>
      </c>
      <c r="M84" s="3"/>
      <c r="N84" s="3"/>
    </row>
    <row r="85" spans="1:14">
      <c r="A85" s="7" t="s">
        <v>13</v>
      </c>
      <c r="B85" s="7" t="s">
        <v>268</v>
      </c>
      <c r="C85" s="7" t="s">
        <v>269</v>
      </c>
      <c r="D85" s="7" t="s">
        <v>63</v>
      </c>
      <c r="E85" s="14">
        <v>29</v>
      </c>
      <c r="F85" s="14"/>
      <c r="G85" s="14">
        <f t="shared" si="14"/>
        <v>0</v>
      </c>
      <c r="H85" s="14"/>
      <c r="I85" s="14">
        <f t="shared" si="15"/>
        <v>0</v>
      </c>
      <c r="J85" s="14">
        <f t="shared" si="16"/>
        <v>0</v>
      </c>
      <c r="K85" s="14">
        <f t="shared" si="17"/>
        <v>0</v>
      </c>
      <c r="L85" s="7" t="s">
        <v>13</v>
      </c>
      <c r="M85" s="3"/>
      <c r="N85" s="3"/>
    </row>
    <row r="86" spans="1:14">
      <c r="A86" s="7" t="s">
        <v>13</v>
      </c>
      <c r="B86" s="7" t="s">
        <v>270</v>
      </c>
      <c r="C86" s="7" t="s">
        <v>271</v>
      </c>
      <c r="D86" s="7" t="s">
        <v>63</v>
      </c>
      <c r="E86" s="14">
        <v>2</v>
      </c>
      <c r="F86" s="14"/>
      <c r="G86" s="14">
        <f t="shared" si="14"/>
        <v>0</v>
      </c>
      <c r="H86" s="14"/>
      <c r="I86" s="14">
        <f t="shared" si="15"/>
        <v>0</v>
      </c>
      <c r="J86" s="14">
        <f t="shared" si="16"/>
        <v>0</v>
      </c>
      <c r="K86" s="14">
        <f t="shared" si="17"/>
        <v>0</v>
      </c>
      <c r="L86" s="7" t="s">
        <v>13</v>
      </c>
      <c r="M86" s="3"/>
      <c r="N86" s="3"/>
    </row>
    <row r="87" spans="1:14">
      <c r="A87" s="7" t="s">
        <v>13</v>
      </c>
      <c r="B87" s="7" t="s">
        <v>272</v>
      </c>
      <c r="C87" s="7" t="s">
        <v>273</v>
      </c>
      <c r="D87" s="7" t="s">
        <v>63</v>
      </c>
      <c r="E87" s="14">
        <v>2</v>
      </c>
      <c r="F87" s="14"/>
      <c r="G87" s="14">
        <f t="shared" si="14"/>
        <v>0</v>
      </c>
      <c r="H87" s="14"/>
      <c r="I87" s="14">
        <f t="shared" si="15"/>
        <v>0</v>
      </c>
      <c r="J87" s="14">
        <f t="shared" si="16"/>
        <v>0</v>
      </c>
      <c r="K87" s="14">
        <f t="shared" si="17"/>
        <v>0</v>
      </c>
      <c r="L87" s="7" t="s">
        <v>13</v>
      </c>
      <c r="M87" s="3"/>
      <c r="N87" s="3"/>
    </row>
    <row r="88" spans="1:14">
      <c r="A88" s="7" t="s">
        <v>13</v>
      </c>
      <c r="B88" s="7" t="s">
        <v>274</v>
      </c>
      <c r="C88" s="7" t="s">
        <v>275</v>
      </c>
      <c r="D88" s="7" t="s">
        <v>63</v>
      </c>
      <c r="E88" s="14">
        <v>2</v>
      </c>
      <c r="F88" s="14"/>
      <c r="G88" s="14">
        <f t="shared" si="14"/>
        <v>0</v>
      </c>
      <c r="H88" s="14"/>
      <c r="I88" s="14">
        <f t="shared" si="15"/>
        <v>0</v>
      </c>
      <c r="J88" s="14">
        <f t="shared" si="16"/>
        <v>0</v>
      </c>
      <c r="K88" s="14">
        <f t="shared" si="17"/>
        <v>0</v>
      </c>
      <c r="L88" s="7" t="s">
        <v>13</v>
      </c>
      <c r="M88" s="3"/>
      <c r="N88" s="3"/>
    </row>
    <row r="89" spans="1:14">
      <c r="A89" s="7" t="s">
        <v>13</v>
      </c>
      <c r="B89" s="7" t="s">
        <v>276</v>
      </c>
      <c r="C89" s="7" t="s">
        <v>277</v>
      </c>
      <c r="D89" s="7" t="s">
        <v>63</v>
      </c>
      <c r="E89" s="14">
        <v>1</v>
      </c>
      <c r="F89" s="14"/>
      <c r="G89" s="14">
        <f t="shared" si="14"/>
        <v>0</v>
      </c>
      <c r="H89" s="14"/>
      <c r="I89" s="14">
        <f t="shared" si="15"/>
        <v>0</v>
      </c>
      <c r="J89" s="14">
        <f t="shared" si="16"/>
        <v>0</v>
      </c>
      <c r="K89" s="14">
        <f t="shared" si="17"/>
        <v>0</v>
      </c>
      <c r="L89" s="7" t="s">
        <v>13</v>
      </c>
      <c r="M89" s="3"/>
      <c r="N89" s="3"/>
    </row>
    <row r="90" spans="1:14">
      <c r="A90" s="7" t="s">
        <v>13</v>
      </c>
      <c r="B90" s="7" t="s">
        <v>278</v>
      </c>
      <c r="C90" s="7" t="s">
        <v>279</v>
      </c>
      <c r="D90" s="7" t="s">
        <v>63</v>
      </c>
      <c r="E90" s="14">
        <v>116</v>
      </c>
      <c r="F90" s="14"/>
      <c r="G90" s="14">
        <f t="shared" si="14"/>
        <v>0</v>
      </c>
      <c r="H90" s="14"/>
      <c r="I90" s="14">
        <f t="shared" si="15"/>
        <v>0</v>
      </c>
      <c r="J90" s="14">
        <f t="shared" si="16"/>
        <v>0</v>
      </c>
      <c r="K90" s="14">
        <f t="shared" si="17"/>
        <v>0</v>
      </c>
      <c r="L90" s="7" t="s">
        <v>13</v>
      </c>
      <c r="M90" s="3"/>
      <c r="N90" s="3"/>
    </row>
    <row r="91" spans="1:14">
      <c r="A91" s="7" t="s">
        <v>13</v>
      </c>
      <c r="B91" s="7" t="s">
        <v>280</v>
      </c>
      <c r="C91" s="7" t="s">
        <v>281</v>
      </c>
      <c r="D91" s="7" t="s">
        <v>63</v>
      </c>
      <c r="E91" s="14">
        <v>116</v>
      </c>
      <c r="F91" s="14"/>
      <c r="G91" s="14">
        <f t="shared" si="14"/>
        <v>0</v>
      </c>
      <c r="H91" s="14"/>
      <c r="I91" s="14">
        <f t="shared" si="15"/>
        <v>0</v>
      </c>
      <c r="J91" s="14">
        <f t="shared" si="16"/>
        <v>0</v>
      </c>
      <c r="K91" s="14">
        <f t="shared" si="17"/>
        <v>0</v>
      </c>
      <c r="L91" s="7" t="s">
        <v>13</v>
      </c>
      <c r="M91" s="3"/>
      <c r="N91" s="3"/>
    </row>
    <row r="92" spans="1:14">
      <c r="A92" s="7" t="s">
        <v>13</v>
      </c>
      <c r="B92" s="7" t="s">
        <v>282</v>
      </c>
      <c r="C92" s="7" t="s">
        <v>283</v>
      </c>
      <c r="D92" s="7" t="s">
        <v>63</v>
      </c>
      <c r="E92" s="14">
        <v>116</v>
      </c>
      <c r="F92" s="14"/>
      <c r="G92" s="14">
        <f t="shared" si="14"/>
        <v>0</v>
      </c>
      <c r="H92" s="14"/>
      <c r="I92" s="14">
        <f t="shared" si="15"/>
        <v>0</v>
      </c>
      <c r="J92" s="14">
        <f t="shared" si="16"/>
        <v>0</v>
      </c>
      <c r="K92" s="14">
        <f t="shared" si="17"/>
        <v>0</v>
      </c>
      <c r="L92" s="7" t="s">
        <v>13</v>
      </c>
      <c r="M92" s="3"/>
      <c r="N92" s="3"/>
    </row>
    <row r="93" spans="1:14">
      <c r="A93" s="16" t="s">
        <v>284</v>
      </c>
      <c r="B93" s="16" t="s">
        <v>13</v>
      </c>
      <c r="C93" s="16" t="s">
        <v>285</v>
      </c>
      <c r="D93" s="16" t="s">
        <v>13</v>
      </c>
      <c r="E93" s="18"/>
      <c r="F93" s="18"/>
      <c r="G93" s="18"/>
      <c r="H93" s="18"/>
      <c r="I93" s="18"/>
      <c r="J93" s="18"/>
      <c r="K93" s="18"/>
      <c r="L93" s="16" t="s">
        <v>13</v>
      </c>
      <c r="M93" s="3"/>
      <c r="N93" s="3"/>
    </row>
    <row r="94" spans="1:14">
      <c r="A94" s="7" t="s">
        <v>286</v>
      </c>
      <c r="B94" s="7" t="s">
        <v>287</v>
      </c>
      <c r="C94" s="7" t="s">
        <v>288</v>
      </c>
      <c r="D94" s="7" t="s">
        <v>178</v>
      </c>
      <c r="E94" s="14">
        <v>280</v>
      </c>
      <c r="F94" s="14"/>
      <c r="G94" s="14">
        <f>E94*F94</f>
        <v>0</v>
      </c>
      <c r="H94" s="14"/>
      <c r="I94" s="14">
        <f>E94*H94</f>
        <v>0</v>
      </c>
      <c r="J94" s="14">
        <f>F94+H94</f>
        <v>0</v>
      </c>
      <c r="K94" s="14">
        <f>G94+I94</f>
        <v>0</v>
      </c>
      <c r="L94" s="7" t="s">
        <v>13</v>
      </c>
      <c r="M94" s="3"/>
      <c r="N94" s="3"/>
    </row>
    <row r="95" spans="1:14">
      <c r="A95" s="7" t="s">
        <v>289</v>
      </c>
      <c r="B95" s="7" t="s">
        <v>290</v>
      </c>
      <c r="C95" s="7" t="s">
        <v>291</v>
      </c>
      <c r="D95" s="7" t="s">
        <v>178</v>
      </c>
      <c r="E95" s="14">
        <v>400</v>
      </c>
      <c r="F95" s="14"/>
      <c r="G95" s="14">
        <f>E95*F95</f>
        <v>0</v>
      </c>
      <c r="H95" s="14"/>
      <c r="I95" s="14">
        <f>E95*H95</f>
        <v>0</v>
      </c>
      <c r="J95" s="14">
        <f>F95+H95</f>
        <v>0</v>
      </c>
      <c r="K95" s="14">
        <f>G95+I95</f>
        <v>0</v>
      </c>
      <c r="L95" s="7" t="s">
        <v>13</v>
      </c>
      <c r="M95" s="3"/>
      <c r="N95" s="3"/>
    </row>
    <row r="96" spans="1:14">
      <c r="A96" s="16" t="s">
        <v>292</v>
      </c>
      <c r="B96" s="16" t="s">
        <v>13</v>
      </c>
      <c r="C96" s="16" t="s">
        <v>293</v>
      </c>
      <c r="D96" s="16" t="s">
        <v>13</v>
      </c>
      <c r="E96" s="17"/>
      <c r="F96" s="17"/>
      <c r="G96" s="17"/>
      <c r="H96" s="17"/>
      <c r="I96" s="17"/>
      <c r="J96" s="17"/>
      <c r="K96" s="17"/>
      <c r="L96" s="16" t="s">
        <v>13</v>
      </c>
      <c r="M96" s="3"/>
      <c r="N96" s="3"/>
    </row>
    <row r="97" spans="1:14">
      <c r="A97" s="7" t="s">
        <v>294</v>
      </c>
      <c r="B97" s="7" t="s">
        <v>295</v>
      </c>
      <c r="C97" s="7" t="s">
        <v>296</v>
      </c>
      <c r="D97" s="7" t="s">
        <v>178</v>
      </c>
      <c r="E97" s="14">
        <v>280</v>
      </c>
      <c r="F97" s="14"/>
      <c r="G97" s="14">
        <f>E97*F97</f>
        <v>0</v>
      </c>
      <c r="H97" s="14"/>
      <c r="I97" s="14">
        <f>E97*H97</f>
        <v>0</v>
      </c>
      <c r="J97" s="14">
        <f>F97+H97</f>
        <v>0</v>
      </c>
      <c r="K97" s="14">
        <f>G97+I97</f>
        <v>0</v>
      </c>
      <c r="L97" s="7" t="s">
        <v>13</v>
      </c>
      <c r="M97" s="3"/>
      <c r="N97" s="3"/>
    </row>
    <row r="98" spans="1:14">
      <c r="A98" s="16" t="s">
        <v>297</v>
      </c>
      <c r="B98" s="16" t="s">
        <v>13</v>
      </c>
      <c r="C98" s="16" t="s">
        <v>298</v>
      </c>
      <c r="D98" s="16" t="s">
        <v>13</v>
      </c>
      <c r="E98" s="17"/>
      <c r="F98" s="17"/>
      <c r="G98" s="17"/>
      <c r="H98" s="17"/>
      <c r="I98" s="17"/>
      <c r="J98" s="17"/>
      <c r="K98" s="17"/>
      <c r="L98" s="16" t="s">
        <v>13</v>
      </c>
      <c r="M98" s="3"/>
      <c r="N98" s="3"/>
    </row>
    <row r="99" spans="1:14">
      <c r="A99" s="7" t="s">
        <v>299</v>
      </c>
      <c r="B99" s="7" t="s">
        <v>300</v>
      </c>
      <c r="C99" s="7" t="s">
        <v>301</v>
      </c>
      <c r="D99" s="7" t="s">
        <v>63</v>
      </c>
      <c r="E99" s="14">
        <v>7</v>
      </c>
      <c r="F99" s="14"/>
      <c r="G99" s="14">
        <f>E99*F99</f>
        <v>0</v>
      </c>
      <c r="H99" s="14"/>
      <c r="I99" s="14">
        <f>E99*H99</f>
        <v>0</v>
      </c>
      <c r="J99" s="14">
        <f>F99+H99</f>
        <v>0</v>
      </c>
      <c r="K99" s="14">
        <f>G99+I99</f>
        <v>0</v>
      </c>
      <c r="L99" s="7" t="s">
        <v>13</v>
      </c>
      <c r="M99" s="3"/>
      <c r="N99" s="3"/>
    </row>
    <row r="100" spans="1:14">
      <c r="A100" s="16" t="s">
        <v>302</v>
      </c>
      <c r="B100" s="16" t="s">
        <v>13</v>
      </c>
      <c r="C100" s="16" t="s">
        <v>303</v>
      </c>
      <c r="D100" s="16" t="s">
        <v>13</v>
      </c>
      <c r="E100" s="17"/>
      <c r="F100" s="17"/>
      <c r="G100" s="17"/>
      <c r="H100" s="17"/>
      <c r="I100" s="17"/>
      <c r="J100" s="17"/>
      <c r="K100" s="17"/>
      <c r="L100" s="16" t="s">
        <v>13</v>
      </c>
      <c r="M100" s="3"/>
      <c r="N100" s="3"/>
    </row>
    <row r="101" spans="1:14">
      <c r="A101" s="7" t="s">
        <v>304</v>
      </c>
      <c r="B101" s="7" t="s">
        <v>305</v>
      </c>
      <c r="C101" s="7" t="s">
        <v>306</v>
      </c>
      <c r="D101" s="7" t="s">
        <v>63</v>
      </c>
      <c r="E101" s="14">
        <v>7</v>
      </c>
      <c r="F101" s="14"/>
      <c r="G101" s="14">
        <f>E101*F101</f>
        <v>0</v>
      </c>
      <c r="H101" s="14"/>
      <c r="I101" s="14">
        <f>E101*H101</f>
        <v>0</v>
      </c>
      <c r="J101" s="14">
        <f t="shared" ref="J101:K103" si="18">F101+H101</f>
        <v>0</v>
      </c>
      <c r="K101" s="14">
        <f t="shared" si="18"/>
        <v>0</v>
      </c>
      <c r="L101" s="7" t="s">
        <v>13</v>
      </c>
      <c r="M101" s="3"/>
      <c r="N101" s="3"/>
    </row>
    <row r="102" spans="1:14">
      <c r="A102" s="7" t="s">
        <v>208</v>
      </c>
      <c r="B102" s="7" t="s">
        <v>307</v>
      </c>
      <c r="C102" s="7" t="s">
        <v>210</v>
      </c>
      <c r="D102" s="7" t="s">
        <v>63</v>
      </c>
      <c r="E102" s="14">
        <v>3</v>
      </c>
      <c r="F102" s="14"/>
      <c r="G102" s="14">
        <f>E102*F102</f>
        <v>0</v>
      </c>
      <c r="H102" s="14"/>
      <c r="I102" s="14">
        <f>E102*H102</f>
        <v>0</v>
      </c>
      <c r="J102" s="14">
        <f t="shared" si="18"/>
        <v>0</v>
      </c>
      <c r="K102" s="14">
        <f t="shared" si="18"/>
        <v>0</v>
      </c>
      <c r="L102" s="7" t="s">
        <v>13</v>
      </c>
      <c r="M102" s="3"/>
      <c r="N102" s="3"/>
    </row>
    <row r="103" spans="1:14">
      <c r="A103" s="7" t="s">
        <v>13</v>
      </c>
      <c r="B103" s="7" t="s">
        <v>308</v>
      </c>
      <c r="C103" s="7" t="s">
        <v>309</v>
      </c>
      <c r="D103" s="7" t="s">
        <v>178</v>
      </c>
      <c r="E103" s="14">
        <v>280</v>
      </c>
      <c r="F103" s="19"/>
      <c r="G103" s="14">
        <f>E103*F103</f>
        <v>0</v>
      </c>
      <c r="H103" s="14"/>
      <c r="I103" s="14">
        <f>E103*H103</f>
        <v>0</v>
      </c>
      <c r="J103" s="14">
        <f t="shared" si="18"/>
        <v>0</v>
      </c>
      <c r="K103" s="14">
        <f t="shared" si="18"/>
        <v>0</v>
      </c>
      <c r="L103" s="7" t="s">
        <v>13</v>
      </c>
      <c r="M103" s="3"/>
      <c r="N103" s="3"/>
    </row>
    <row r="104" spans="1:14">
      <c r="A104" s="6" t="s">
        <v>13</v>
      </c>
      <c r="B104" s="6" t="s">
        <v>13</v>
      </c>
      <c r="C104" s="6" t="s">
        <v>310</v>
      </c>
      <c r="D104" s="6" t="s">
        <v>13</v>
      </c>
      <c r="E104" s="15"/>
      <c r="F104" s="15"/>
      <c r="G104" s="15">
        <f>SUM(G82:G103)</f>
        <v>0</v>
      </c>
      <c r="H104" s="15"/>
      <c r="I104" s="15">
        <f>SUM(I82:I103)</f>
        <v>0</v>
      </c>
      <c r="J104" s="15"/>
      <c r="K104" s="15">
        <f>SUM(K82:K103)</f>
        <v>0</v>
      </c>
      <c r="L104" s="6" t="s">
        <v>13</v>
      </c>
      <c r="M104" s="3"/>
      <c r="N104" s="3"/>
    </row>
    <row r="105" spans="1:14">
      <c r="A105" s="7" t="s">
        <v>13</v>
      </c>
      <c r="B105" s="7" t="s">
        <v>311</v>
      </c>
      <c r="C105" s="7" t="s">
        <v>312</v>
      </c>
      <c r="D105" s="7" t="s">
        <v>13</v>
      </c>
      <c r="E105" s="14"/>
      <c r="F105" s="14"/>
      <c r="G105" s="14">
        <f>O2+Parametry!B33/100*G99+Parametry!B33/100*G101+Parametry!B33/100*G102</f>
        <v>0</v>
      </c>
      <c r="H105" s="14"/>
      <c r="I105" s="14"/>
      <c r="J105" s="14">
        <f>F105+H105</f>
        <v>0</v>
      </c>
      <c r="K105" s="14">
        <f>G105+I105</f>
        <v>0</v>
      </c>
      <c r="L105" s="7" t="s">
        <v>13</v>
      </c>
      <c r="M105" s="3"/>
      <c r="N105" s="3"/>
    </row>
    <row r="106" spans="1:14">
      <c r="A106" s="4" t="s">
        <v>13</v>
      </c>
      <c r="B106" s="4" t="s">
        <v>13</v>
      </c>
      <c r="C106" s="4" t="s">
        <v>313</v>
      </c>
      <c r="D106" s="4" t="s">
        <v>13</v>
      </c>
      <c r="E106" s="13"/>
      <c r="F106" s="13"/>
      <c r="G106" s="13">
        <f>SUM(G17:G79,G82:G103,G105:G105)</f>
        <v>0</v>
      </c>
      <c r="H106" s="13"/>
      <c r="I106" s="13">
        <f>SUM(I17:I79,I82:I103,I105:I105)</f>
        <v>0</v>
      </c>
      <c r="J106" s="13"/>
      <c r="K106" s="13">
        <f>SUM(K17:K79,K82:K103,K105:K105)</f>
        <v>0</v>
      </c>
      <c r="L106" s="4" t="s">
        <v>13</v>
      </c>
      <c r="M106" s="3"/>
      <c r="N106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Kábrtová</dc:creator>
  <cp:lastModifiedBy>123</cp:lastModifiedBy>
  <dcterms:created xsi:type="dcterms:W3CDTF">2018-01-31T12:14:07Z</dcterms:created>
  <dcterms:modified xsi:type="dcterms:W3CDTF">2020-01-29T10:42:52Z</dcterms:modified>
</cp:coreProperties>
</file>